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01 - Správa trati" sheetId="2" r:id="rId2"/>
    <sheet name="PS01 - SSZT Oprava KB" sheetId="3" r:id="rId3"/>
    <sheet name="VON - VRN" sheetId="4" r:id="rId4"/>
    <sheet name="SO02 - Oprava vzduchového...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'SO01 - Správa trati'!$C$84:$L$194</definedName>
    <definedName name="_xlnm.Print_Area" localSheetId="1">'SO01 - Správa trati'!$C$4:$K$41,'SO01 - Správa trati'!$C$47:$K$66,'SO01 - Správa trati'!$C$72:$L$194</definedName>
    <definedName name="_xlnm.Print_Titles" localSheetId="1">'SO01 - Správa trati'!$84:$84</definedName>
    <definedName name="_xlnm._FilterDatabase" localSheetId="2" hidden="1">'PS01 - SSZT Oprava KB'!$C$81:$L$149</definedName>
    <definedName name="_xlnm.Print_Area" localSheetId="2">'PS01 - SSZT Oprava KB'!$C$4:$K$41,'PS01 - SSZT Oprava KB'!$C$47:$K$63,'PS01 - SSZT Oprava KB'!$C$69:$L$149</definedName>
    <definedName name="_xlnm.Print_Titles" localSheetId="2">'PS01 - SSZT Oprava KB'!$81:$81</definedName>
    <definedName name="_xlnm._FilterDatabase" localSheetId="3" hidden="1">'VON - VRN'!$C$84:$L$104</definedName>
    <definedName name="_xlnm.Print_Area" localSheetId="3">'VON - VRN'!$C$4:$K$41,'VON - VRN'!$C$47:$K$66,'VON - VRN'!$C$72:$L$104</definedName>
    <definedName name="_xlnm.Print_Titles" localSheetId="3">'VON - VRN'!$84:$84</definedName>
    <definedName name="_xlnm._FilterDatabase" localSheetId="4" hidden="1">'SO02 - Oprava vzduchového...'!$C$81:$L$131</definedName>
    <definedName name="_xlnm.Print_Area" localSheetId="4">'SO02 - Oprava vzduchového...'!$C$4:$K$41,'SO02 - Oprava vzduchového...'!$C$47:$K$63,'SO02 - Oprava vzduchového...'!$C$69:$L$131</definedName>
    <definedName name="_xlnm.Print_Titles" localSheetId="4">'SO02 - Oprava vzduchového...'!$81:$81</definedName>
  </definedNames>
  <calcPr/>
</workbook>
</file>

<file path=xl/calcChain.xml><?xml version="1.0" encoding="utf-8"?>
<calcChain xmlns="http://schemas.openxmlformats.org/spreadsheetml/2006/main">
  <c i="5" r="K39"/>
  <c r="K38"/>
  <c i="1" r="BA58"/>
  <c i="5" r="K37"/>
  <c i="1" r="AZ58"/>
  <c i="5"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R126"/>
  <c r="Q127"/>
  <c r="Q126"/>
  <c r="X127"/>
  <c r="X126"/>
  <c r="V127"/>
  <c r="V126"/>
  <c r="T127"/>
  <c r="T126"/>
  <c r="P127"/>
  <c r="BK127"/>
  <c r="BK126"/>
  <c r="K126"/>
  <c r="K127"/>
  <c r="BE127"/>
  <c r="K62"/>
  <c r="J62"/>
  <c r="I62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3"/>
  <c r="BH113"/>
  <c r="BG113"/>
  <c r="BF113"/>
  <c r="R113"/>
  <c r="Q113"/>
  <c r="X113"/>
  <c r="V113"/>
  <c r="T113"/>
  <c r="P113"/>
  <c r="BK113"/>
  <c r="K113"/>
  <c r="BE113"/>
  <c r="BI110"/>
  <c r="BH110"/>
  <c r="BG110"/>
  <c r="BF110"/>
  <c r="R110"/>
  <c r="Q110"/>
  <c r="X110"/>
  <c r="V110"/>
  <c r="T110"/>
  <c r="P110"/>
  <c r="BK110"/>
  <c r="K110"/>
  <c r="BE110"/>
  <c r="BI107"/>
  <c r="BH107"/>
  <c r="BG107"/>
  <c r="BF107"/>
  <c r="R107"/>
  <c r="Q107"/>
  <c r="X107"/>
  <c r="V107"/>
  <c r="T107"/>
  <c r="P107"/>
  <c r="BK107"/>
  <c r="K107"/>
  <c r="BE107"/>
  <c r="BI104"/>
  <c r="BH104"/>
  <c r="BG104"/>
  <c r="BF104"/>
  <c r="R104"/>
  <c r="Q104"/>
  <c r="X104"/>
  <c r="V104"/>
  <c r="T104"/>
  <c r="P104"/>
  <c r="BK104"/>
  <c r="K104"/>
  <c r="BE104"/>
  <c r="BI101"/>
  <c r="BH101"/>
  <c r="BG101"/>
  <c r="BF101"/>
  <c r="R101"/>
  <c r="Q101"/>
  <c r="X101"/>
  <c r="V101"/>
  <c r="T101"/>
  <c r="P101"/>
  <c r="BK101"/>
  <c r="K101"/>
  <c r="BE101"/>
  <c r="BI98"/>
  <c r="BH98"/>
  <c r="BG98"/>
  <c r="BF98"/>
  <c r="R98"/>
  <c r="Q98"/>
  <c r="X98"/>
  <c r="V98"/>
  <c r="T98"/>
  <c r="P98"/>
  <c r="BK98"/>
  <c r="K98"/>
  <c r="BE98"/>
  <c r="BI95"/>
  <c r="BH95"/>
  <c r="BG95"/>
  <c r="BF95"/>
  <c r="R95"/>
  <c r="Q95"/>
  <c r="X95"/>
  <c r="V95"/>
  <c r="T95"/>
  <c r="P95"/>
  <c r="BK95"/>
  <c r="K95"/>
  <c r="BE95"/>
  <c r="BI92"/>
  <c r="BH92"/>
  <c r="BG92"/>
  <c r="BF92"/>
  <c r="R92"/>
  <c r="Q92"/>
  <c r="X92"/>
  <c r="V92"/>
  <c r="T92"/>
  <c r="P92"/>
  <c r="BK92"/>
  <c r="K92"/>
  <c r="BE92"/>
  <c r="BI89"/>
  <c r="BH89"/>
  <c r="BG89"/>
  <c r="BF89"/>
  <c r="R89"/>
  <c r="Q89"/>
  <c r="X89"/>
  <c r="V89"/>
  <c r="T89"/>
  <c r="P89"/>
  <c r="BK89"/>
  <c r="K89"/>
  <c r="BE89"/>
  <c r="BI86"/>
  <c r="BH86"/>
  <c r="BG86"/>
  <c r="BF86"/>
  <c r="R86"/>
  <c r="Q86"/>
  <c r="X86"/>
  <c r="V86"/>
  <c r="T86"/>
  <c r="P86"/>
  <c r="BK86"/>
  <c r="K86"/>
  <c r="BE86"/>
  <c r="BI83"/>
  <c r="F39"/>
  <c i="1" r="BF58"/>
  <c i="5" r="BH83"/>
  <c r="F38"/>
  <c i="1" r="BE58"/>
  <c i="5" r="BG83"/>
  <c r="F37"/>
  <c i="1" r="BD58"/>
  <c i="5" r="BF83"/>
  <c r="K36"/>
  <c i="1" r="AY58"/>
  <c i="5" r="F36"/>
  <c i="1" r="BC58"/>
  <c i="5" r="R83"/>
  <c r="R82"/>
  <c r="J61"/>
  <c r="Q83"/>
  <c r="Q82"/>
  <c r="I61"/>
  <c r="X83"/>
  <c r="X82"/>
  <c r="V83"/>
  <c r="V82"/>
  <c r="T83"/>
  <c r="T82"/>
  <c i="1" r="AW58"/>
  <c i="5" r="P83"/>
  <c r="BK83"/>
  <c r="BK82"/>
  <c r="K82"/>
  <c r="K61"/>
  <c r="K32"/>
  <c i="1" r="AG58"/>
  <c i="5" r="K83"/>
  <c r="BE83"/>
  <c r="K35"/>
  <c i="1" r="AX58"/>
  <c i="5" r="F35"/>
  <c i="1" r="BB58"/>
  <c i="5" r="F76"/>
  <c r="E74"/>
  <c r="K31"/>
  <c i="1" r="AT58"/>
  <c i="5" r="K30"/>
  <c i="1" r="AS58"/>
  <c i="5" r="F54"/>
  <c r="E52"/>
  <c r="K41"/>
  <c r="J24"/>
  <c r="E24"/>
  <c r="J79"/>
  <c r="J57"/>
  <c r="J23"/>
  <c r="J21"/>
  <c r="E21"/>
  <c r="J78"/>
  <c r="J56"/>
  <c r="J20"/>
  <c r="J18"/>
  <c r="E18"/>
  <c r="F79"/>
  <c r="F57"/>
  <c r="J17"/>
  <c r="J15"/>
  <c r="E15"/>
  <c r="F78"/>
  <c r="F56"/>
  <c r="J14"/>
  <c r="J12"/>
  <c r="J76"/>
  <c r="J54"/>
  <c r="E7"/>
  <c r="E72"/>
  <c r="E50"/>
  <c i="4" r="K39"/>
  <c r="K38"/>
  <c i="1" r="BA57"/>
  <c i="4" r="K37"/>
  <c i="1" r="AZ57"/>
  <c i="4" r="BI103"/>
  <c r="BH103"/>
  <c r="BG103"/>
  <c r="BF103"/>
  <c r="R103"/>
  <c r="R102"/>
  <c r="Q103"/>
  <c r="Q102"/>
  <c r="X103"/>
  <c r="X102"/>
  <c r="V103"/>
  <c r="V102"/>
  <c r="T103"/>
  <c r="T102"/>
  <c r="P103"/>
  <c r="BK103"/>
  <c r="BK102"/>
  <c r="K102"/>
  <c r="K103"/>
  <c r="BE103"/>
  <c r="K65"/>
  <c r="J65"/>
  <c r="I65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5"/>
  <c r="BH95"/>
  <c r="BG95"/>
  <c r="BF95"/>
  <c r="R95"/>
  <c r="Q95"/>
  <c r="X95"/>
  <c r="V95"/>
  <c r="T95"/>
  <c r="P95"/>
  <c r="BK95"/>
  <c r="K95"/>
  <c r="BE95"/>
  <c r="BI93"/>
  <c r="BH93"/>
  <c r="BG93"/>
  <c r="BF93"/>
  <c r="R93"/>
  <c r="Q93"/>
  <c r="X93"/>
  <c r="V93"/>
  <c r="T93"/>
  <c r="P93"/>
  <c r="BK93"/>
  <c r="K93"/>
  <c r="BE93"/>
  <c r="BI91"/>
  <c r="BH91"/>
  <c r="BG91"/>
  <c r="BF91"/>
  <c r="R91"/>
  <c r="R90"/>
  <c r="R89"/>
  <c r="Q91"/>
  <c r="Q90"/>
  <c r="Q89"/>
  <c r="X91"/>
  <c r="X90"/>
  <c r="X89"/>
  <c r="V91"/>
  <c r="V90"/>
  <c r="V89"/>
  <c r="T91"/>
  <c r="T90"/>
  <c r="T89"/>
  <c r="P91"/>
  <c r="BK91"/>
  <c r="BK90"/>
  <c r="K90"/>
  <c r="BK89"/>
  <c r="K89"/>
  <c r="K91"/>
  <c r="BE91"/>
  <c r="K64"/>
  <c r="J64"/>
  <c r="I64"/>
  <c r="K63"/>
  <c r="J63"/>
  <c r="I63"/>
  <c r="BI87"/>
  <c r="F39"/>
  <c i="1" r="BF57"/>
  <c i="4" r="BH87"/>
  <c r="F38"/>
  <c i="1" r="BE57"/>
  <c i="4" r="BG87"/>
  <c r="F37"/>
  <c i="1" r="BD57"/>
  <c i="4" r="BF87"/>
  <c r="K36"/>
  <c i="1" r="AY57"/>
  <c i="4" r="F36"/>
  <c i="1" r="BC57"/>
  <c i="4" r="R87"/>
  <c r="R86"/>
  <c r="R85"/>
  <c r="J61"/>
  <c r="Q87"/>
  <c r="Q86"/>
  <c r="Q85"/>
  <c r="I61"/>
  <c r="X87"/>
  <c r="X86"/>
  <c r="X85"/>
  <c r="V87"/>
  <c r="V86"/>
  <c r="V85"/>
  <c r="T87"/>
  <c r="T86"/>
  <c r="T85"/>
  <c i="1" r="AW57"/>
  <c i="4" r="P87"/>
  <c r="BK87"/>
  <c r="BK86"/>
  <c r="K86"/>
  <c r="BK85"/>
  <c r="K85"/>
  <c r="K61"/>
  <c r="K32"/>
  <c i="1" r="AG57"/>
  <c i="4" r="K87"/>
  <c r="BE87"/>
  <c r="K35"/>
  <c i="1" r="AX57"/>
  <c i="4" r="F35"/>
  <c i="1" r="BB57"/>
  <c i="4" r="K62"/>
  <c r="J62"/>
  <c r="I62"/>
  <c r="F79"/>
  <c r="E77"/>
  <c r="K31"/>
  <c i="1" r="AT57"/>
  <c i="4" r="K30"/>
  <c i="1" r="AS57"/>
  <c i="4" r="F54"/>
  <c r="E52"/>
  <c r="K41"/>
  <c r="J24"/>
  <c r="E24"/>
  <c r="J82"/>
  <c r="J57"/>
  <c r="J23"/>
  <c r="J21"/>
  <c r="E21"/>
  <c r="J81"/>
  <c r="J56"/>
  <c r="J20"/>
  <c r="J18"/>
  <c r="E18"/>
  <c r="F82"/>
  <c r="F57"/>
  <c r="J17"/>
  <c r="J15"/>
  <c r="E15"/>
  <c r="F81"/>
  <c r="F56"/>
  <c r="J14"/>
  <c r="J12"/>
  <c r="J79"/>
  <c r="J54"/>
  <c r="E7"/>
  <c r="E75"/>
  <c r="E50"/>
  <c i="3" r="K39"/>
  <c r="K38"/>
  <c i="1" r="BA56"/>
  <c i="3" r="K37"/>
  <c i="1" r="AZ56"/>
  <c i="3" r="BI147"/>
  <c r="BH147"/>
  <c r="BG147"/>
  <c r="BF147"/>
  <c r="R147"/>
  <c r="Q147"/>
  <c r="X147"/>
  <c r="V147"/>
  <c r="T147"/>
  <c r="P147"/>
  <c r="BK147"/>
  <c r="K147"/>
  <c r="BE147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Q140"/>
  <c r="X140"/>
  <c r="V140"/>
  <c r="T140"/>
  <c r="P140"/>
  <c r="BK140"/>
  <c r="K140"/>
  <c r="BE140"/>
  <c r="BI138"/>
  <c r="BH138"/>
  <c r="BG138"/>
  <c r="BF138"/>
  <c r="R138"/>
  <c r="Q138"/>
  <c r="X138"/>
  <c r="V138"/>
  <c r="T138"/>
  <c r="P138"/>
  <c r="BK138"/>
  <c r="K138"/>
  <c r="BE138"/>
  <c r="BI136"/>
  <c r="BH136"/>
  <c r="BG136"/>
  <c r="BF136"/>
  <c r="R136"/>
  <c r="Q136"/>
  <c r="X136"/>
  <c r="V136"/>
  <c r="T136"/>
  <c r="P136"/>
  <c r="BK136"/>
  <c r="K136"/>
  <c r="BE136"/>
  <c r="BI134"/>
  <c r="BH134"/>
  <c r="BG134"/>
  <c r="BF134"/>
  <c r="R134"/>
  <c r="Q134"/>
  <c r="X134"/>
  <c r="V134"/>
  <c r="T134"/>
  <c r="P134"/>
  <c r="BK134"/>
  <c r="K134"/>
  <c r="BE134"/>
  <c r="BI132"/>
  <c r="BH132"/>
  <c r="BG132"/>
  <c r="BF132"/>
  <c r="R132"/>
  <c r="Q132"/>
  <c r="X132"/>
  <c r="V132"/>
  <c r="T132"/>
  <c r="P132"/>
  <c r="BK132"/>
  <c r="K132"/>
  <c r="BE132"/>
  <c r="BI130"/>
  <c r="BH130"/>
  <c r="BG130"/>
  <c r="BF130"/>
  <c r="R130"/>
  <c r="Q130"/>
  <c r="X130"/>
  <c r="V130"/>
  <c r="T130"/>
  <c r="P130"/>
  <c r="BK130"/>
  <c r="K130"/>
  <c r="BE130"/>
  <c r="BI128"/>
  <c r="BH128"/>
  <c r="BG128"/>
  <c r="BF128"/>
  <c r="R128"/>
  <c r="Q128"/>
  <c r="X128"/>
  <c r="V128"/>
  <c r="T128"/>
  <c r="P128"/>
  <c r="BK128"/>
  <c r="K128"/>
  <c r="BE128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Q94"/>
  <c r="X94"/>
  <c r="V94"/>
  <c r="T94"/>
  <c r="P94"/>
  <c r="BK94"/>
  <c r="K94"/>
  <c r="BE94"/>
  <c r="BI92"/>
  <c r="BH92"/>
  <c r="BG92"/>
  <c r="BF92"/>
  <c r="R92"/>
  <c r="Q92"/>
  <c r="X92"/>
  <c r="V92"/>
  <c r="T92"/>
  <c r="P92"/>
  <c r="BK92"/>
  <c r="K92"/>
  <c r="BE92"/>
  <c r="BI90"/>
  <c r="BH90"/>
  <c r="BG90"/>
  <c r="BF90"/>
  <c r="R90"/>
  <c r="Q90"/>
  <c r="X90"/>
  <c r="V90"/>
  <c r="T90"/>
  <c r="P90"/>
  <c r="BK90"/>
  <c r="K90"/>
  <c r="BE90"/>
  <c r="BI88"/>
  <c r="BH88"/>
  <c r="BG88"/>
  <c r="BF88"/>
  <c r="R88"/>
  <c r="Q88"/>
  <c r="X88"/>
  <c r="V88"/>
  <c r="T88"/>
  <c r="P88"/>
  <c r="BK88"/>
  <c r="K88"/>
  <c r="BE88"/>
  <c r="BI86"/>
  <c r="BH86"/>
  <c r="BG86"/>
  <c r="BF86"/>
  <c r="R86"/>
  <c r="Q86"/>
  <c r="X86"/>
  <c r="V86"/>
  <c r="T86"/>
  <c r="P86"/>
  <c r="BK86"/>
  <c r="K86"/>
  <c r="BE86"/>
  <c r="BI84"/>
  <c r="F39"/>
  <c i="1" r="BF56"/>
  <c i="3" r="BH84"/>
  <c r="F38"/>
  <c i="1" r="BE56"/>
  <c i="3" r="BG84"/>
  <c r="F37"/>
  <c i="1" r="BD56"/>
  <c i="3" r="BF84"/>
  <c r="K36"/>
  <c i="1" r="AY56"/>
  <c i="3" r="F36"/>
  <c i="1" r="BC56"/>
  <c i="3" r="R84"/>
  <c r="R83"/>
  <c r="R82"/>
  <c r="J61"/>
  <c r="Q84"/>
  <c r="Q83"/>
  <c r="Q82"/>
  <c r="I61"/>
  <c r="X84"/>
  <c r="X83"/>
  <c r="X82"/>
  <c r="V84"/>
  <c r="V83"/>
  <c r="V82"/>
  <c r="T84"/>
  <c r="T83"/>
  <c r="T82"/>
  <c i="1" r="AW56"/>
  <c i="3" r="P84"/>
  <c r="BK84"/>
  <c r="BK83"/>
  <c r="K83"/>
  <c r="BK82"/>
  <c r="K82"/>
  <c r="K61"/>
  <c r="K32"/>
  <c i="1" r="AG56"/>
  <c i="3" r="K84"/>
  <c r="BE84"/>
  <c r="K35"/>
  <c i="1" r="AX56"/>
  <c i="3" r="F35"/>
  <c i="1" r="BB56"/>
  <c i="3" r="K62"/>
  <c r="J62"/>
  <c r="I62"/>
  <c r="F76"/>
  <c r="E74"/>
  <c r="K31"/>
  <c i="1" r="AT56"/>
  <c i="3" r="K30"/>
  <c i="1" r="AS56"/>
  <c i="3" r="F54"/>
  <c r="E52"/>
  <c r="K41"/>
  <c r="J24"/>
  <c r="E24"/>
  <c r="J79"/>
  <c r="J57"/>
  <c r="J23"/>
  <c r="J21"/>
  <c r="E21"/>
  <c r="J78"/>
  <c r="J56"/>
  <c r="J20"/>
  <c r="J18"/>
  <c r="E18"/>
  <c r="F79"/>
  <c r="F57"/>
  <c r="J17"/>
  <c r="J15"/>
  <c r="E15"/>
  <c r="F78"/>
  <c r="F56"/>
  <c r="J14"/>
  <c r="J12"/>
  <c r="J76"/>
  <c r="J54"/>
  <c r="E7"/>
  <c r="E72"/>
  <c r="E50"/>
  <c i="2" r="K39"/>
  <c r="K38"/>
  <c i="1" r="BA55"/>
  <c i="2" r="K37"/>
  <c i="1" r="AZ55"/>
  <c i="2" r="BI193"/>
  <c r="BH193"/>
  <c r="BG193"/>
  <c r="BF193"/>
  <c r="R193"/>
  <c r="Q193"/>
  <c r="X193"/>
  <c r="V193"/>
  <c r="T193"/>
  <c r="P193"/>
  <c r="BK193"/>
  <c r="K193"/>
  <c r="BE193"/>
  <c r="BI191"/>
  <c r="BH191"/>
  <c r="BG191"/>
  <c r="BF191"/>
  <c r="R191"/>
  <c r="Q191"/>
  <c r="X191"/>
  <c r="V191"/>
  <c r="T191"/>
  <c r="P191"/>
  <c r="BK191"/>
  <c r="K191"/>
  <c r="BE191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3"/>
  <c r="BH183"/>
  <c r="BG183"/>
  <c r="BF183"/>
  <c r="R183"/>
  <c r="Q183"/>
  <c r="X183"/>
  <c r="V183"/>
  <c r="T183"/>
  <c r="P183"/>
  <c r="BK183"/>
  <c r="K183"/>
  <c r="BE183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R171"/>
  <c r="Q172"/>
  <c r="Q171"/>
  <c r="X172"/>
  <c r="X171"/>
  <c r="V172"/>
  <c r="V171"/>
  <c r="T172"/>
  <c r="T171"/>
  <c r="P172"/>
  <c r="BK172"/>
  <c r="BK171"/>
  <c r="K171"/>
  <c r="K172"/>
  <c r="BE172"/>
  <c r="K65"/>
  <c r="J65"/>
  <c r="I65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3"/>
  <c r="BH163"/>
  <c r="BG163"/>
  <c r="BF163"/>
  <c r="R163"/>
  <c r="Q163"/>
  <c r="X163"/>
  <c r="V163"/>
  <c r="T163"/>
  <c r="P163"/>
  <c r="BK163"/>
  <c r="K163"/>
  <c r="BE163"/>
  <c r="BI160"/>
  <c r="BH160"/>
  <c r="BG160"/>
  <c r="BF160"/>
  <c r="R160"/>
  <c r="Q160"/>
  <c r="X160"/>
  <c r="V160"/>
  <c r="T160"/>
  <c r="P160"/>
  <c r="BK160"/>
  <c r="K160"/>
  <c r="BE160"/>
  <c r="BI157"/>
  <c r="BH157"/>
  <c r="BG157"/>
  <c r="BF157"/>
  <c r="R157"/>
  <c r="Q157"/>
  <c r="X157"/>
  <c r="V157"/>
  <c r="T157"/>
  <c r="P157"/>
  <c r="BK157"/>
  <c r="K157"/>
  <c r="BE157"/>
  <c r="BI154"/>
  <c r="BH154"/>
  <c r="BG154"/>
  <c r="BF154"/>
  <c r="R154"/>
  <c r="Q154"/>
  <c r="X154"/>
  <c r="V154"/>
  <c r="T154"/>
  <c r="P154"/>
  <c r="BK154"/>
  <c r="K154"/>
  <c r="BE154"/>
  <c r="BI151"/>
  <c r="BH151"/>
  <c r="BG151"/>
  <c r="BF151"/>
  <c r="R151"/>
  <c r="Q151"/>
  <c r="X151"/>
  <c r="V151"/>
  <c r="T151"/>
  <c r="P151"/>
  <c r="BK151"/>
  <c r="K151"/>
  <c r="BE151"/>
  <c r="BI149"/>
  <c r="BH149"/>
  <c r="BG149"/>
  <c r="BF149"/>
  <c r="R149"/>
  <c r="Q149"/>
  <c r="X149"/>
  <c r="V149"/>
  <c r="T149"/>
  <c r="P149"/>
  <c r="BK149"/>
  <c r="K149"/>
  <c r="BE149"/>
  <c r="BI147"/>
  <c r="BH147"/>
  <c r="BG147"/>
  <c r="BF147"/>
  <c r="R147"/>
  <c r="Q147"/>
  <c r="X147"/>
  <c r="V147"/>
  <c r="T147"/>
  <c r="P147"/>
  <c r="BK147"/>
  <c r="K147"/>
  <c r="BE147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40"/>
  <c r="BH140"/>
  <c r="BG140"/>
  <c r="BF140"/>
  <c r="R140"/>
  <c r="R139"/>
  <c r="Q140"/>
  <c r="Q139"/>
  <c r="X140"/>
  <c r="X139"/>
  <c r="V140"/>
  <c r="V139"/>
  <c r="T140"/>
  <c r="T139"/>
  <c r="P140"/>
  <c r="BK140"/>
  <c r="BK139"/>
  <c r="K139"/>
  <c r="K140"/>
  <c r="BE140"/>
  <c r="K64"/>
  <c r="J64"/>
  <c r="I64"/>
  <c r="BI136"/>
  <c r="BH136"/>
  <c r="BG136"/>
  <c r="BF136"/>
  <c r="R136"/>
  <c r="Q136"/>
  <c r="X136"/>
  <c r="V136"/>
  <c r="T136"/>
  <c r="P136"/>
  <c r="BK136"/>
  <c r="K136"/>
  <c r="BE136"/>
  <c r="BI133"/>
  <c r="BH133"/>
  <c r="BG133"/>
  <c r="BF133"/>
  <c r="R133"/>
  <c r="Q133"/>
  <c r="X133"/>
  <c r="V133"/>
  <c r="T133"/>
  <c r="P133"/>
  <c r="BK133"/>
  <c r="K133"/>
  <c r="BE133"/>
  <c r="BI130"/>
  <c r="BH130"/>
  <c r="BG130"/>
  <c r="BF130"/>
  <c r="R130"/>
  <c r="Q130"/>
  <c r="X130"/>
  <c r="V130"/>
  <c r="T130"/>
  <c r="P130"/>
  <c r="BK130"/>
  <c r="K130"/>
  <c r="BE130"/>
  <c r="BI127"/>
  <c r="BH127"/>
  <c r="BG127"/>
  <c r="BF127"/>
  <c r="R127"/>
  <c r="Q127"/>
  <c r="X127"/>
  <c r="V127"/>
  <c r="T127"/>
  <c r="P127"/>
  <c r="BK127"/>
  <c r="K127"/>
  <c r="BE127"/>
  <c r="BI124"/>
  <c r="BH124"/>
  <c r="BG124"/>
  <c r="BF124"/>
  <c r="R124"/>
  <c r="R123"/>
  <c r="R122"/>
  <c r="Q124"/>
  <c r="Q123"/>
  <c r="Q122"/>
  <c r="X124"/>
  <c r="X123"/>
  <c r="X122"/>
  <c r="V124"/>
  <c r="V123"/>
  <c r="V122"/>
  <c r="T124"/>
  <c r="T123"/>
  <c r="T122"/>
  <c r="P124"/>
  <c r="BK124"/>
  <c r="BK123"/>
  <c r="K123"/>
  <c r="BK122"/>
  <c r="K122"/>
  <c r="K124"/>
  <c r="BE124"/>
  <c r="K63"/>
  <c r="J63"/>
  <c r="I63"/>
  <c r="K62"/>
  <c r="J62"/>
  <c r="I62"/>
  <c r="BI120"/>
  <c r="BH120"/>
  <c r="BG120"/>
  <c r="BF120"/>
  <c r="R120"/>
  <c r="Q120"/>
  <c r="X120"/>
  <c r="V120"/>
  <c r="T120"/>
  <c r="P120"/>
  <c r="BK120"/>
  <c r="K120"/>
  <c r="BE120"/>
  <c r="BI118"/>
  <c r="BH118"/>
  <c r="BG118"/>
  <c r="BF118"/>
  <c r="R118"/>
  <c r="Q118"/>
  <c r="X118"/>
  <c r="V118"/>
  <c r="T118"/>
  <c r="P118"/>
  <c r="BK118"/>
  <c r="K118"/>
  <c r="BE118"/>
  <c r="BI116"/>
  <c r="BH116"/>
  <c r="BG116"/>
  <c r="BF116"/>
  <c r="R116"/>
  <c r="Q116"/>
  <c r="X116"/>
  <c r="V116"/>
  <c r="T116"/>
  <c r="P116"/>
  <c r="BK116"/>
  <c r="K116"/>
  <c r="BE116"/>
  <c r="BI114"/>
  <c r="BH114"/>
  <c r="BG114"/>
  <c r="BF114"/>
  <c r="R114"/>
  <c r="Q114"/>
  <c r="X114"/>
  <c r="V114"/>
  <c r="T114"/>
  <c r="P114"/>
  <c r="BK114"/>
  <c r="K114"/>
  <c r="BE114"/>
  <c r="BI112"/>
  <c r="BH112"/>
  <c r="BG112"/>
  <c r="BF112"/>
  <c r="R112"/>
  <c r="Q112"/>
  <c r="X112"/>
  <c r="V112"/>
  <c r="T112"/>
  <c r="P112"/>
  <c r="BK112"/>
  <c r="K112"/>
  <c r="BE112"/>
  <c r="BI110"/>
  <c r="BH110"/>
  <c r="BG110"/>
  <c r="BF110"/>
  <c r="R110"/>
  <c r="Q110"/>
  <c r="X110"/>
  <c r="V110"/>
  <c r="T110"/>
  <c r="P110"/>
  <c r="BK110"/>
  <c r="K110"/>
  <c r="BE110"/>
  <c r="BI108"/>
  <c r="BH108"/>
  <c r="BG108"/>
  <c r="BF108"/>
  <c r="R108"/>
  <c r="Q108"/>
  <c r="X108"/>
  <c r="V108"/>
  <c r="T108"/>
  <c r="P108"/>
  <c r="BK108"/>
  <c r="K108"/>
  <c r="BE108"/>
  <c r="BI106"/>
  <c r="BH106"/>
  <c r="BG106"/>
  <c r="BF106"/>
  <c r="R106"/>
  <c r="Q106"/>
  <c r="X106"/>
  <c r="V106"/>
  <c r="T106"/>
  <c r="P106"/>
  <c r="BK106"/>
  <c r="K106"/>
  <c r="BE106"/>
  <c r="BI104"/>
  <c r="BH104"/>
  <c r="BG104"/>
  <c r="BF104"/>
  <c r="R104"/>
  <c r="Q104"/>
  <c r="X104"/>
  <c r="V104"/>
  <c r="T104"/>
  <c r="P104"/>
  <c r="BK104"/>
  <c r="K104"/>
  <c r="BE104"/>
  <c r="BI102"/>
  <c r="BH102"/>
  <c r="BG102"/>
  <c r="BF102"/>
  <c r="R102"/>
  <c r="Q102"/>
  <c r="X102"/>
  <c r="V102"/>
  <c r="T102"/>
  <c r="P102"/>
  <c r="BK102"/>
  <c r="K102"/>
  <c r="BE102"/>
  <c r="BI100"/>
  <c r="BH100"/>
  <c r="BG100"/>
  <c r="BF100"/>
  <c r="R100"/>
  <c r="Q100"/>
  <c r="X100"/>
  <c r="V100"/>
  <c r="T100"/>
  <c r="P100"/>
  <c r="BK100"/>
  <c r="K100"/>
  <c r="BE100"/>
  <c r="BI98"/>
  <c r="BH98"/>
  <c r="BG98"/>
  <c r="BF98"/>
  <c r="R98"/>
  <c r="Q98"/>
  <c r="X98"/>
  <c r="V98"/>
  <c r="T98"/>
  <c r="P98"/>
  <c r="BK98"/>
  <c r="K98"/>
  <c r="BE98"/>
  <c r="BI96"/>
  <c r="BH96"/>
  <c r="BG96"/>
  <c r="BF96"/>
  <c r="R96"/>
  <c r="Q96"/>
  <c r="X96"/>
  <c r="V96"/>
  <c r="T96"/>
  <c r="P96"/>
  <c r="BK96"/>
  <c r="K96"/>
  <c r="BE96"/>
  <c r="BI94"/>
  <c r="BH94"/>
  <c r="BG94"/>
  <c r="BF94"/>
  <c r="R94"/>
  <c r="Q94"/>
  <c r="X94"/>
  <c r="V94"/>
  <c r="T94"/>
  <c r="P94"/>
  <c r="BK94"/>
  <c r="K94"/>
  <c r="BE94"/>
  <c r="BI92"/>
  <c r="BH92"/>
  <c r="BG92"/>
  <c r="BF92"/>
  <c r="R92"/>
  <c r="Q92"/>
  <c r="X92"/>
  <c r="V92"/>
  <c r="T92"/>
  <c r="P92"/>
  <c r="BK92"/>
  <c r="K92"/>
  <c r="BE92"/>
  <c r="BI90"/>
  <c r="BH90"/>
  <c r="BG90"/>
  <c r="BF90"/>
  <c r="R90"/>
  <c r="Q90"/>
  <c r="X90"/>
  <c r="V90"/>
  <c r="T90"/>
  <c r="P90"/>
  <c r="BK90"/>
  <c r="K90"/>
  <c r="BE90"/>
  <c r="BI88"/>
  <c r="BH88"/>
  <c r="BG88"/>
  <c r="BF88"/>
  <c r="R88"/>
  <c r="Q88"/>
  <c r="X88"/>
  <c r="V88"/>
  <c r="T88"/>
  <c r="P88"/>
  <c r="BK88"/>
  <c r="K88"/>
  <c r="BE88"/>
  <c r="BI86"/>
  <c r="F39"/>
  <c i="1" r="BF55"/>
  <c i="2" r="BH86"/>
  <c r="F38"/>
  <c i="1" r="BE55"/>
  <c i="2" r="BG86"/>
  <c r="F37"/>
  <c i="1" r="BD55"/>
  <c i="2" r="BF86"/>
  <c r="K36"/>
  <c i="1" r="AY55"/>
  <c i="2" r="F36"/>
  <c i="1" r="BC55"/>
  <c i="2" r="R86"/>
  <c r="R85"/>
  <c r="J61"/>
  <c r="Q86"/>
  <c r="Q85"/>
  <c r="I61"/>
  <c r="X86"/>
  <c r="X85"/>
  <c r="V86"/>
  <c r="V85"/>
  <c r="T86"/>
  <c r="T85"/>
  <c i="1" r="AW55"/>
  <c i="2" r="P86"/>
  <c r="BK86"/>
  <c r="BK85"/>
  <c r="K85"/>
  <c r="K61"/>
  <c r="K32"/>
  <c i="1" r="AG55"/>
  <c i="2" r="K86"/>
  <c r="BE86"/>
  <c r="K35"/>
  <c i="1" r="AX55"/>
  <c i="2" r="F35"/>
  <c i="1" r="BB55"/>
  <c i="2" r="F79"/>
  <c r="E77"/>
  <c r="K31"/>
  <c i="1" r="AT55"/>
  <c i="2" r="K30"/>
  <c i="1" r="AS55"/>
  <c i="2" r="F54"/>
  <c r="E52"/>
  <c r="K41"/>
  <c r="J24"/>
  <c r="E24"/>
  <c r="J82"/>
  <c r="J57"/>
  <c r="J23"/>
  <c r="J21"/>
  <c r="E21"/>
  <c r="J81"/>
  <c r="J56"/>
  <c r="J20"/>
  <c r="J18"/>
  <c r="E18"/>
  <c r="F82"/>
  <c r="F57"/>
  <c r="J17"/>
  <c r="J15"/>
  <c r="E15"/>
  <c r="F81"/>
  <c r="F56"/>
  <c r="J14"/>
  <c r="J12"/>
  <c r="J79"/>
  <c r="J54"/>
  <c r="E7"/>
  <c r="E75"/>
  <c r="E50"/>
  <c i="1" r="BF54"/>
  <c r="W33"/>
  <c r="BE54"/>
  <c r="W32"/>
  <c r="BD54"/>
  <c r="W31"/>
  <c r="BC54"/>
  <c r="W30"/>
  <c r="BB54"/>
  <c r="W29"/>
  <c r="BA54"/>
  <c r="AZ54"/>
  <c r="AY54"/>
  <c r="AK30"/>
  <c r="AX54"/>
  <c r="AK29"/>
  <c r="AW54"/>
  <c r="AV54"/>
  <c r="AU54"/>
  <c r="AT54"/>
  <c r="AS54"/>
  <c r="AG54"/>
  <c r="AK26"/>
  <c r="AV58"/>
  <c r="AN58"/>
  <c r="AV57"/>
  <c r="AN57"/>
  <c r="AV56"/>
  <c r="AN56"/>
  <c r="AV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<sst xmlns="http://schemas.openxmlformats.org/spreadsheetml/2006/main">
  <si>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</si>
  <si>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</si>
  <si>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</si>
  <si>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</si>
  <si>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</si>
  <si>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</si>
  <si>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{823990d7-21c0-45ed-be67-58eb5733f602}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</si>
  <si>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</si>
  <si>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</si>
  <si>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</si>
  <si>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</si>
  <si>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</si>
  <si>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</si>
  <si>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</si>
  <si>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</si>
  <si>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64019xxx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</si>
  <si>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</si>
  <si>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</si>
  <si>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KB spádoviště Česká Třebová st.015</t>
  </si>
  <si>
    <t>KSO:</t>
  </si>
  <si>
    <t/>
  </si>
  <si>
    <t>CC-CZ:</t>
  </si>
  <si>
    <t>Místo:</t>
  </si>
  <si>
    <t>Česká Třebová st.015</t>
  </si>
  <si>
    <t>Datum:</t>
  </si>
  <si>
    <t>19. 9. 2018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</si>
  <si>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</si>
  <si>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</si>
  <si>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</si>
  <si>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</si>
  <si>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</si>
  <si>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</si>
  <si>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</si>
  <si>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</si>
  <si>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Slezák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</si>
  <si>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</si>
  <si>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</si>
  <si>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</si>
  <si>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</si>
  <si>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</si>
  <si>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</si>
  <si>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</si>
  <si>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</si>
  <si>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</si>
  <si>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</si>
  <si>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</si>
  <si>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</si>
  <si>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</si>
  <si>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</si>
  <si>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</si>
  <si>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</si>
  <si>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</si>
  <si>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</si>
  <si>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</si>
  <si>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</si>
  <si>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</si>
  <si>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</si>
  <si>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</si>
  <si>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</si>
  <si>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</si>
  <si>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</si>
  <si>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</si>
  <si>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</si>
  <si>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</si>
  <si>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</si>
  <si>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</si>
  <si>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</si>
  <si>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</si>
  <si>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</si>
  <si>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</si>
  <si>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</si>
  <si>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</si>
  <si>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</si>
  <si>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</si>
  <si>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</si>
  <si>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</si>
  <si>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</si>
  <si>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</si>
  <si>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</si>
  <si>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Správa trati</t>
  </si>
  <si>
    <t>STA</t>
  </si>
  <si>
    <t>1</t>
  </si>
  <si>
    <t>{5b98fd62-62cc-49aa-b3aa-f41eefb2ade5}</t>
  </si>
  <si>
    <t>2</t>
  </si>
  <si>
    <t>PS01</t>
  </si>
  <si>
    <t>SSZT Oprava KB</t>
  </si>
  <si>
    <t>PRO</t>
  </si>
  <si>
    <t>{68e6f70c-d1ba-470b-92b8-a4ce3792d2ad}</t>
  </si>
  <si>
    <t>VON</t>
  </si>
  <si>
    <t>VRN</t>
  </si>
  <si>
    <t>{a71d5a98-4302-4ed9-90d1-8a88a057fe73}</t>
  </si>
  <si>
    <t>SO02</t>
  </si>
  <si>
    <t>Oprava vzduchového potrubí</t>
  </si>
  <si>
    <t>{85526955-e052-453f-ab95-2578bb399201}</t>
  </si>
  <si>
    <t>KRYCÍ LIST SOUPISU PRACÍ</t>
  </si>
  <si>
    <t>Objekt:</t>
  </si>
  <si>
    <t>SO01 - Správa trati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</si>
  <si>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</si>
  <si>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</si>
  <si>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</si>
  <si>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</si>
  <si>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</si>
  <si>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</si>
  <si>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</si>
  <si>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</si>
  <si>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</si>
  <si>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</si>
  <si>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</si>
  <si>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</si>
  <si>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</si>
  <si>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</si>
  <si>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</si>
  <si>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</si>
  <si>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</si>
  <si>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</si>
  <si>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</si>
  <si>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</si>
  <si>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</si>
  <si>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</si>
  <si>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</si>
  <si>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</si>
  <si>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</si>
  <si>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</si>
  <si>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</si>
  <si>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</si>
  <si>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</si>
  <si>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</si>
  <si>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5956101015</t>
  </si>
  <si>
    <t>Pražec dřevěný příčný nevystrojený buk 2600x260x150 mm</t>
  </si>
  <si>
    <t>kus</t>
  </si>
  <si>
    <t>Sborník UOŽI 01 2018</t>
  </si>
  <si>
    <t>8</t>
  </si>
  <si>
    <t>ROZPOCET</t>
  </si>
  <si>
    <t>4</t>
  </si>
  <si>
    <t>PP</t>
  </si>
  <si>
    <t>5956110000</t>
  </si>
  <si>
    <t>Železniční svršek-kolejnicové podpory Podpory kolejových brzd dub</t>
  </si>
  <si>
    <t>m3</t>
  </si>
  <si>
    <t>Sborník UOŽI 01 2017</t>
  </si>
  <si>
    <t>6</t>
  </si>
  <si>
    <t>3</t>
  </si>
  <si>
    <t>5957110030</t>
  </si>
  <si>
    <t>Železniční svršek-kolejnice Kolejnice tv. 49 E 1, třídy R260</t>
  </si>
  <si>
    <t>m</t>
  </si>
  <si>
    <t>12</t>
  </si>
  <si>
    <t>5957134060</t>
  </si>
  <si>
    <t>Lepený izolovaný styk tv. S49 s tepelně zpracovanou hlavou délky 4,60 m</t>
  </si>
  <si>
    <t>ÚOŽI 2019 01</t>
  </si>
  <si>
    <t>1115391251</t>
  </si>
  <si>
    <t>5</t>
  </si>
  <si>
    <t>5957134010</t>
  </si>
  <si>
    <t>Lepený izolovaný styk tv. S49 s tepelně zpracovanou hlavou délky 3,60 m</t>
  </si>
  <si>
    <t>-651653722</t>
  </si>
  <si>
    <t>7</t>
  </si>
  <si>
    <t>5958158070</t>
  </si>
  <si>
    <t>Železniční svršek-upevňovadla Podložka polyetylenová pod podkladnici 380/160/2 (S4, R4)</t>
  </si>
  <si>
    <t>10</t>
  </si>
  <si>
    <t>5958158005</t>
  </si>
  <si>
    <t>Železniční svršek-upevňovadla Podložka pryžová pod patu kolejnice S49 183/126/6</t>
  </si>
  <si>
    <t>20</t>
  </si>
  <si>
    <t>9</t>
  </si>
  <si>
    <t>5958128010</t>
  </si>
  <si>
    <t>Komplety ŽS 4 (šroub RS 1, matice M 24, podložka Fe6, svěrka ŽS4)</t>
  </si>
  <si>
    <t>22</t>
  </si>
  <si>
    <t>5958140005</t>
  </si>
  <si>
    <t>Podkladnice žebrová tv. S4pl</t>
  </si>
  <si>
    <t>1967960726</t>
  </si>
  <si>
    <t>11</t>
  </si>
  <si>
    <t>5958146005</t>
  </si>
  <si>
    <t>Stolička koleje pro přídržnici Kn60</t>
  </si>
  <si>
    <t>26</t>
  </si>
  <si>
    <t>5958134075</t>
  </si>
  <si>
    <t>Součásti upevňovací vrtule R1(145)</t>
  </si>
  <si>
    <t>28</t>
  </si>
  <si>
    <t>13</t>
  </si>
  <si>
    <t>5958134040</t>
  </si>
  <si>
    <t>Železniční svršek-upevňovadla Součásti upevňovací kroužek pružný dvojitý Fe 6</t>
  </si>
  <si>
    <t>30</t>
  </si>
  <si>
    <t>14</t>
  </si>
  <si>
    <t>5955101030</t>
  </si>
  <si>
    <t>Železniční svršek-kolejové lože (KL) Kamenivo drcené drť frakce 8/16</t>
  </si>
  <si>
    <t>t</t>
  </si>
  <si>
    <t>32</t>
  </si>
  <si>
    <t>5955101000</t>
  </si>
  <si>
    <t>Kamenivo drcené štěrk frakce 31,5/63 třídy BI</t>
  </si>
  <si>
    <t>36</t>
  </si>
  <si>
    <t>16</t>
  </si>
  <si>
    <t>7593500060</t>
  </si>
  <si>
    <t>Trasy kabelového vedení Kabelové žlaby Dlaždice betonová 6x50x50cm (HM0592420410000)</t>
  </si>
  <si>
    <t>1464337206</t>
  </si>
  <si>
    <t>17</t>
  </si>
  <si>
    <t>7591890012R</t>
  </si>
  <si>
    <t>Sada kotevního šroubu 325 mm (kotevní šroub 325mm, matice, pérovka, zajištění šroubu)</t>
  </si>
  <si>
    <t>ks</t>
  </si>
  <si>
    <t>38</t>
  </si>
  <si>
    <t>18</t>
  </si>
  <si>
    <t>7591890010R</t>
  </si>
  <si>
    <t>Sada kotevního šroubu 375 mm (kotevní šroub 375mm, matice, pérovka, zajištění šroubu)</t>
  </si>
  <si>
    <t>40</t>
  </si>
  <si>
    <t>19</t>
  </si>
  <si>
    <t>7591890020R</t>
  </si>
  <si>
    <t>Spojovací kus U profil 755 mm včetně vrtání</t>
  </si>
  <si>
    <t>42</t>
  </si>
  <si>
    <t>HSV</t>
  </si>
  <si>
    <t>Práce a dodávky HSV</t>
  </si>
  <si>
    <t>Zemní práce</t>
  </si>
  <si>
    <t>K</t>
  </si>
  <si>
    <t>131301101R</t>
  </si>
  <si>
    <t>Hloubení nezapažených jam a zářezů s urovnáním dna do předepsaného profilu a spádu v hornině tř. 4 do 100 m3</t>
  </si>
  <si>
    <t>44</t>
  </si>
  <si>
    <t>PSC</t>
  </si>
  <si>
    <t xml:space="preserve">Poznámka k souboru cen:_x000d_
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 2. Ceny lze použít i pro hloubení nezapažených jam a zářezů pro podzemní vedení, jsou-li tyto práce prováděny z povrchu území. 3. Předepisuje-li projekt hloubit jámy popsané v pozn. č. 1 v hornině 5 až 7 bez použití trhavin, oceňuje se toto hloubení a) v suchu nebo v mokru cenami 138 40-1101, 138 50-1101 a 138 60-1101 Dolamování zapažených nebo nezapažených hloubených vykopávek; b) v tekoucí vodě při jakékoliv její rychlosti individuálně. 4. Hloubení nezapažených jam hloubky přes 16 m se oceňuje individuálně. 5. V cenách jsou započteny i náklady na případné nutné přemístění výkopku ve výkopišti a na přehození výkopku na přilehlém terénu na vzdálenost do 3 m od okraje jámy nebo naložení na dopravní prostředek. 6. Náklady na svislé přemístění výkopku nad 1 m hloubky se určí dle ustanovení článku č. 3161 všeobecných podmínek katalogu. </t>
  </si>
  <si>
    <t>131301109R</t>
  </si>
  <si>
    <t>Hloubení nezapažených jam a zářezů s urovnáním dna do předepsaného profilu a spádu Příplatek k cenám za lepivost horniny tř. 4</t>
  </si>
  <si>
    <t>46</t>
  </si>
  <si>
    <t>132301201R</t>
  </si>
  <si>
    <t>Hloubení zapažených i nezapažených rýh šířky přes 600 do 2 000 mm s urovnáním dna do předepsaného profilu a spádu v hornině tř. 4 do 100 m3</t>
  </si>
  <si>
    <t>48</t>
  </si>
  <si>
    <t xml:space="preserve">Poznámka k souboru cen:_x000d_
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</si>
  <si>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>23</t>
  </si>
  <si>
    <t>132301209R</t>
  </si>
  <si>
    <t>Hloubení zapažených i nezapažených rýh šířky přes 600 do 2 000 mm s urovnáním dna do předepsaného profilu a spádu v hornině tř. 4 Příplatek k cenám za lepivost horniny tř. 4</t>
  </si>
  <si>
    <t>50</t>
  </si>
  <si>
    <t>24</t>
  </si>
  <si>
    <t>174201101R</t>
  </si>
  <si>
    <t>Zásyp sypaninou z jakékoliv horniny s uložením výkopku ve vrstvách bez zhutnění jam, šachet, rýh nebo kolem objektů v těchto vykopávkách</t>
  </si>
  <si>
    <t>52</t>
  </si>
  <si>
    <t xml:space="preserve">Poznámka k souboru cen:_x000d_
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</si>
  <si>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Komunikace pozemní</t>
  </si>
  <si>
    <t>25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</si>
  <si>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</si>
  <si>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</t>
  </si>
  <si>
    <t>54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</si>
  <si>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 KL nezřizuje.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</si>
  <si>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</si>
  <si>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</t>
  </si>
  <si>
    <t>56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</si>
  <si>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na položení KR, úpravu směrového a výškového uspořádání, doplnění a dodávku kameniva a snížení KL pod patou kolejnice.3. Položka se použije v případech nově zřizované koleje nebo výhybky.</t>
  </si>
  <si>
    <t>27</t>
  </si>
  <si>
    <t>5906060010</t>
  </si>
  <si>
    <t>Vrtání pražce dřevěného do 8 otvorů. Poznámka: 1. V cenách jsou započteny náklady na potřebnou manipulaci označení, vyvrtání otvorů a jejich ošetření impregnací.</t>
  </si>
  <si>
    <t>58</t>
  </si>
  <si>
    <t>P</t>
  </si>
  <si>
    <t>Poznámka k položce:_x000d_
Poznámka k položce: Pražec=kus</t>
  </si>
  <si>
    <t>5914015020</t>
  </si>
  <si>
    <t>Čištění odvodňovacích zařízení ručně příkop nezpevněný</t>
  </si>
  <si>
    <t>-1164820588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</si>
  <si>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</si>
  <si>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29</t>
  </si>
  <si>
    <t>5914015110</t>
  </si>
  <si>
    <t>Čištění odvodňovacích zařízení ručně žlab s mřížkou (ekodrén)</t>
  </si>
  <si>
    <t>910827191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</si>
  <si>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</si>
  <si>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5906060020</t>
  </si>
  <si>
    <t>Vrtání pražce dřevěného přes 8 otvorů. Poznámka: 1. V cenách jsou započteny náklady na potřebnou manipulaci označení, vyvrtání otvorů a jejich ošetření impregnací.</t>
  </si>
  <si>
    <t>60</t>
  </si>
  <si>
    <t>Poznámka k souboru cen:_x000d_
Poznámka k souboru cen:_x000d_
1. V cenách jsou započteny náklady na potřebnou manipulaci označení, vyvrtání otvorů a jejich ošetření impregnací.</t>
  </si>
  <si>
    <t>31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</si>
  <si>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</si>
  <si>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</t>
  </si>
  <si>
    <t>62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</si>
  <si>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</si>
  <si>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Poznámka k položce:_x000d_
Poznámka k položce: Metr kolejnice=m</t>
  </si>
  <si>
    <t>5907050020</t>
  </si>
  <si>
    <t>Dělení kolejnic řezáním nebo rozbroušením tv. S49. Poznámka: 1. V cenách jsou započteny náklady na manipulaci podložení, označení a provedení řezu kolejnice.</t>
  </si>
  <si>
    <t>64</t>
  </si>
  <si>
    <t>Poznámka k položce:_x000d_
Poznámka k položce: Řez=kus</t>
  </si>
  <si>
    <t>33</t>
  </si>
  <si>
    <t>5909025010</t>
  </si>
  <si>
    <t>Odstranění lokálních závad koleje pražce dřevěné nebo ocelové. Poznámka: 1. V cenách jsou započteny náklady na odstranění lokálních závad podbitím ASP.2. V cenách nejsou obsaženy náklady na doplnění a dodávku kameniva, úpravu KL a snížení KL pod patou kol</t>
  </si>
  <si>
    <t>km</t>
  </si>
  <si>
    <t>66</t>
  </si>
  <si>
    <t>Odstranění lokálních závad koleje pražce dřevěné nebo ocelové. Poznámka: 1. V cenách jsou započteny náklady na odstranění lokálních závad podbitím ASP.2. V cenách nejsou obsaženy náklady na doplnění a dodávku kameniva, úpravu KL a snížení KL pod patou kolejnice.</t>
  </si>
  <si>
    <t>Poznámka k položce:_x000d_
Poznámka k položce: Kilometr koleje=km</t>
  </si>
  <si>
    <t>34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</si>
  <si>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</si>
  <si>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</t>
  </si>
  <si>
    <t>68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</si>
  <si>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</si>
  <si>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Poznámka k souboru cen:_x000d_
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</si>
  <si>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35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</si>
  <si>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</si>
  <si>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</t>
  </si>
  <si>
    <t>svar</t>
  </si>
  <si>
    <t>70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</si>
  <si>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</si>
  <si>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5914075010</t>
  </si>
  <si>
    <t>Zřízení konstrukční vrstvy pražcového podloží bez geomateriálu tl. 0,15 m. Poznámka: 1. V cenách jsou započteny náklady na naložení výzisku na dopravní prostředek.2. V cenách nejsou obsaženy náklady na dodávku materiálu a odtěžení zeminy.</t>
  </si>
  <si>
    <t>m2</t>
  </si>
  <si>
    <t>72</t>
  </si>
  <si>
    <t>Poznámka k souboru cen:_x000d_
Poznámka k souboru cen:_x000d_
1. V cenách jsou započteny náklady na naložení výzisku na dopravní prostředek. 2. V cenách nejsou obsaženy náklady na dodávku materiálu a odtěžení zeminy.</t>
  </si>
  <si>
    <t>OST</t>
  </si>
  <si>
    <t>Ostatní</t>
  </si>
  <si>
    <t>37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</si>
  <si>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</si>
  <si>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</t>
  </si>
  <si>
    <t>262144</t>
  </si>
  <si>
    <t>74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</si>
  <si>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</si>
  <si>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9902109100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</si>
  <si>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</t>
  </si>
  <si>
    <t>568235046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</si>
  <si>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</si>
  <si>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Poznámka k souboru cen:_x000d_
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</si>
  <si>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Poznámka k položce:_x000d_
Měrnou jednotkou je t přepravovaného materiálu.</t>
  </si>
  <si>
    <t>39</t>
  </si>
  <si>
    <t>9902900100</t>
  </si>
  <si>
    <t xml:space="preserve">Naložení  sypanin, drobného kusového materiálu, suti</t>
  </si>
  <si>
    <t>2026598220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</si>
  <si>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</si>
  <si>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9902200200</t>
  </si>
  <si>
    <t>Doprava dodávek zhotovitele, dodávek objednatele nebo výzisku mechanizací přes 3,5 t objemnějšího kusového materiálu do 20 km</t>
  </si>
  <si>
    <t>-1768075581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</si>
  <si>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</si>
  <si>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41</t>
  </si>
  <si>
    <t>9902209100</t>
  </si>
  <si>
    <t>Doprava dodávek zhotovitele, dodávek objednatele nebo výzisku mechanizací přes 3,5 t objemnějšího kusového materiálu příplatek za každý další 1 km</t>
  </si>
  <si>
    <t>1410765058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</si>
  <si>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</si>
  <si>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9902900200</t>
  </si>
  <si>
    <t xml:space="preserve">Naložení  objemnějšího kusového materiálu, vybouraných hmot</t>
  </si>
  <si>
    <t>-81635067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</si>
  <si>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</si>
  <si>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43</t>
  </si>
  <si>
    <t>9902100900</t>
  </si>
  <si>
    <t xml:space="preserve">Doprava dodávek zhotovitele, dodávek objednatele nebo výzisku mechanizací přes 3,5 t sypanin  do 200 km</t>
  </si>
  <si>
    <t>1088130313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</si>
  <si>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</si>
  <si>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9909000100</t>
  </si>
  <si>
    <t>Poplatek za uložení suti nebo hmot na oficiální skládku Poznámka: V cenách jsou započteny náklady na uložení stavebního odpadu na oficiální skládku.</t>
  </si>
  <si>
    <t>82</t>
  </si>
  <si>
    <t>45</t>
  </si>
  <si>
    <t>9909000300</t>
  </si>
  <si>
    <t>Poplatek za likvidaci dřevěných kolejnicových podpor Poznámka: V cenách jsou započteny náklady na uložení stavebního odpadu na oficiální skládku.</t>
  </si>
  <si>
    <t>84</t>
  </si>
  <si>
    <t>PS01 - SSZT Oprava KB</t>
  </si>
  <si>
    <t>7591817012</t>
  </si>
  <si>
    <t>Demontáž kolejové brzdy JKB 5-článků - demontáž KB, odpojení KB od vzduchového rozvodu, vyjmutí z lože</t>
  </si>
  <si>
    <t>7591817014</t>
  </si>
  <si>
    <t>Demontáž kolejové brzdy JKB 6-článků</t>
  </si>
  <si>
    <t>45951944</t>
  </si>
  <si>
    <t>Demontáž kolejové brzdy JKB 6-článků - demontáž KB, odpojení KB od vzduchového rozvodu, vyjmutí z lože</t>
  </si>
  <si>
    <t>7591815012</t>
  </si>
  <si>
    <t>Montáž kolejové brzdy JKB 5-článků - určení místa umístění, usazení KB na lože, připojení k rozvodům vzduchu, kontrola ovládání, provozní ošetření mazivy, případný nátěr, seřízení a přezkoušení</t>
  </si>
  <si>
    <t>7591807330R</t>
  </si>
  <si>
    <t>Montáž brzdy JKB 5 článů zdvojená</t>
  </si>
  <si>
    <t>-1446808900</t>
  </si>
  <si>
    <t>7591807340R</t>
  </si>
  <si>
    <t>Demontáž brzdy JKB 5 článků zdvojená</t>
  </si>
  <si>
    <t>-444245079</t>
  </si>
  <si>
    <t>7591707040</t>
  </si>
  <si>
    <t>Demontáž ovládací soupravy JKB</t>
  </si>
  <si>
    <t>7591705040</t>
  </si>
  <si>
    <t>Montáž ovládací soupravy JKB</t>
  </si>
  <si>
    <t>7591915065</t>
  </si>
  <si>
    <t>Montáž potrubí vzduchotechniky</t>
  </si>
  <si>
    <t>7591915110</t>
  </si>
  <si>
    <t>Montáž armatur - zahrnuje umístění a připojení k rozvodům tlakového vzduchu, k NN</t>
  </si>
  <si>
    <t>7591810038</t>
  </si>
  <si>
    <t xml:space="preserve">Kolejové brzdy JKB brzdná skupina JKB-GO, součástí je vrchní jednoramenná páka, spodní dvojramenná páka, ložisko L/P, tlumič páky, spojovací třmen, čep páky pístu brzdného válce, seřizovací šroub  a ostatní spojovací materiál</t>
  </si>
  <si>
    <t>-1844791801</t>
  </si>
  <si>
    <t>7591810016</t>
  </si>
  <si>
    <t>Kolejové brzdy JKB podpěrná skupina 5článkové kolejové brzdy, součástí je kozlík s úkosem, kozlík přídržnice s úkosem, mostnice pro podpěrnou skupiny kozlíků s úkosem, ostatní spojovací materiál</t>
  </si>
  <si>
    <t>-901971762</t>
  </si>
  <si>
    <t>7591810012</t>
  </si>
  <si>
    <t>Kolejové brzdy JKB mechanická část 5 článkové kolejové brzdy, součástí je koncový nosník L/P, střední nosník, koncová lišta L/P, střední lišta, přídržný šroub nosníku, kámen matice, šrouby k lištám, pojistka přídržného šroubu, ostatní</t>
  </si>
  <si>
    <t>676940468</t>
  </si>
  <si>
    <t>7591810032</t>
  </si>
  <si>
    <t>Kolejové brzdy JKB vodicí skupina 5 článkové kolejové brzdy JKB součástí je přídržnice, kolejnice, koncový pražec, podkladnice žebrovaná, podkladnice, svěrka a ostatní spojovací materiál</t>
  </si>
  <si>
    <t>2133869415</t>
  </si>
  <si>
    <t>7591810050</t>
  </si>
  <si>
    <t>Kolejové brzdy JKB válec JKB,dvoukomorový pneumatický válec</t>
  </si>
  <si>
    <t>-1866488691</t>
  </si>
  <si>
    <t>7591800630R</t>
  </si>
  <si>
    <t>Distanční trubky</t>
  </si>
  <si>
    <t>300291987</t>
  </si>
  <si>
    <t>7591817410</t>
  </si>
  <si>
    <t>Demontáž nakolejovače DKB</t>
  </si>
  <si>
    <t>1424114105</t>
  </si>
  <si>
    <t>7591815410</t>
  </si>
  <si>
    <t>Montáž nakolejovače DKB</t>
  </si>
  <si>
    <t>1582427817</t>
  </si>
  <si>
    <t>7591810284</t>
  </si>
  <si>
    <t>Kolejové brzdy DKB nakolejovač, ocelový odlitek</t>
  </si>
  <si>
    <t>128</t>
  </si>
  <si>
    <t>1798218687</t>
  </si>
  <si>
    <t>7591810054</t>
  </si>
  <si>
    <t>Kolejové brzdy JKB odfukovací hrdlo JKB, sestava tělesa šroubení a pístu</t>
  </si>
  <si>
    <t>1392775157</t>
  </si>
  <si>
    <t>7591810044</t>
  </si>
  <si>
    <t>Kolejové brzdy JKB rozvody vzduchu k válcům 5 článkové kolejové brzdy JKB, součástí je trubka rozvodného potrubí, nátrubek, deska základny, podpěra, držák, čep a ostatní spojovací materiál</t>
  </si>
  <si>
    <t>7591810086</t>
  </si>
  <si>
    <t>Kolejové brzdy JKB spojovací hadice JKB, vysokotlaká hadice s ocelovými koncovkami</t>
  </si>
  <si>
    <t>7591810088</t>
  </si>
  <si>
    <t>Kolejové brzdy JKB tendrová hadice JKB, vysokotlaká hadice s ocelovými koncovkami</t>
  </si>
  <si>
    <t>7591700040</t>
  </si>
  <si>
    <t>Spádoviště - ovládání ovládací souprava OSJKB, součástí je sestava elektromagnetických a DAKO ventilů</t>
  </si>
  <si>
    <t>7591910470</t>
  </si>
  <si>
    <t>Spádoviště - kompresorovny Podzemní zásobník vzduchu, bituminované potrubí pr. 220mm</t>
  </si>
  <si>
    <t>7591910480</t>
  </si>
  <si>
    <t>Spádoviště - kompresorovny Šachta, svařenec z plechu tl.5mm</t>
  </si>
  <si>
    <t>7591910490</t>
  </si>
  <si>
    <t>Spádoviště - kompresorovny Kulový ventil DN 65 přírubový</t>
  </si>
  <si>
    <t>7591910500</t>
  </si>
  <si>
    <t xml:space="preserve">Spádoviště - kompresorovny Pojišťovací ventil  DN 15</t>
  </si>
  <si>
    <t>7591910520</t>
  </si>
  <si>
    <t>Spádoviště - kompresorovny Redukční ventil</t>
  </si>
  <si>
    <t>7591910530</t>
  </si>
  <si>
    <t>Spádoviště - kompresorovny Odkalení, trubka 1/2".</t>
  </si>
  <si>
    <t>759191051R</t>
  </si>
  <si>
    <t>Přechodový kus mezi vzduchovým potrubím a potrubím šachtice s přírubami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</si>
  <si>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</si>
  <si>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</t>
  </si>
  <si>
    <t>689890506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</si>
  <si>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</si>
  <si>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1157207773</t>
  </si>
  <si>
    <t>VON - VRN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</si>
  <si>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</si>
  <si>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</si>
  <si>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</si>
  <si>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</si>
  <si>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HZS</t>
  </si>
  <si>
    <t>Hodinové zúčtovací sazby</t>
  </si>
  <si>
    <t>HZS4232</t>
  </si>
  <si>
    <t>Hodinové zúčtovací sazby ostatních profesí revizní a kontrolní činnost technik odborný</t>
  </si>
  <si>
    <t>hod</t>
  </si>
  <si>
    <t>CS ÚRS 2017 01</t>
  </si>
  <si>
    <t>Vedlejší rozpočtové náklady</t>
  </si>
  <si>
    <t>VRN1</t>
  </si>
  <si>
    <t>Průzkumné, geodetické a projektové práce</t>
  </si>
  <si>
    <t>012002000</t>
  </si>
  <si>
    <t>Geodetické práce</t>
  </si>
  <si>
    <t>%</t>
  </si>
  <si>
    <t>CS ÚRS 2018 01</t>
  </si>
  <si>
    <t>012303000</t>
  </si>
  <si>
    <t>Geodetické práce po výstavbě</t>
  </si>
  <si>
    <t>023122001</t>
  </si>
  <si>
    <t>Projektové práce Projektová dokumentace - přípravné práce Projekt opravy zabezpečovacích, sdělovacích, elektrických zařízení</t>
  </si>
  <si>
    <t>soubor</t>
  </si>
  <si>
    <t>Sborník UOŽI 01 2019</t>
  </si>
  <si>
    <t>1024</t>
  </si>
  <si>
    <t>-1982996066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</si>
  <si>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</si>
  <si>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</si>
  <si>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013244000</t>
  </si>
  <si>
    <t>Průzkumné, geodetické a projektové práce projektové práce dokumentace stavby (výkresová a textová) pro provádění stavby</t>
  </si>
  <si>
    <t>013254000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</si>
  <si>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</si>
  <si>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</si>
  <si>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</si>
  <si>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</si>
  <si>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…</t>
  </si>
  <si>
    <t>SO02 - Oprava vzduchového potrubí</t>
  </si>
  <si>
    <t>7591851415R</t>
  </si>
  <si>
    <t>trubka d110/4m</t>
  </si>
  <si>
    <t>Poznámka k položce:_x000d_
Poznámka k položce: TUBGA 110</t>
  </si>
  <si>
    <t>7591851416R</t>
  </si>
  <si>
    <t>koleno d110/90*</t>
  </si>
  <si>
    <t>Poznámka k položce:_x000d_
Poznámka k položce: GA4M110</t>
  </si>
  <si>
    <t>7591851417R</t>
  </si>
  <si>
    <t>hrdlo jspojka d110</t>
  </si>
  <si>
    <t>Poznámka k položce:_x000d_
Poznámka k položce: GAMA 110</t>
  </si>
  <si>
    <t>7591851418R</t>
  </si>
  <si>
    <t>lemový nákružek</t>
  </si>
  <si>
    <t>Poznámka k položce:_x000d_
Poznámka k položce: GACS 110</t>
  </si>
  <si>
    <t>7591851419R</t>
  </si>
  <si>
    <t>T-kus redukovaný d110/32</t>
  </si>
  <si>
    <t>Poznámka k položce:_x000d_
Poznámka k položce: GATR1132</t>
  </si>
  <si>
    <t>7591851420R</t>
  </si>
  <si>
    <t>redukce krátka d40/32</t>
  </si>
  <si>
    <t>balení</t>
  </si>
  <si>
    <t>Poznámka k položce:_x000d_
Poznámka k položce: GARS32 balení</t>
  </si>
  <si>
    <t>7591851421R</t>
  </si>
  <si>
    <t>přechod d20/25xR1/2</t>
  </si>
  <si>
    <t>Poznámka k položce:_x000d_
Poznámka k položce: GAEAL20 balení</t>
  </si>
  <si>
    <t>7591851422R</t>
  </si>
  <si>
    <t>příruba DN100/d110</t>
  </si>
  <si>
    <t>Poznámka k položce:_x000d_
Poznámka k položce: BPA100</t>
  </si>
  <si>
    <t>7591851424R</t>
  </si>
  <si>
    <t>těsnění d110</t>
  </si>
  <si>
    <t>Poznámka k položce:_x000d_
Poznámka k položce: JPNCS110(EPDM)</t>
  </si>
  <si>
    <t>7591851423R</t>
  </si>
  <si>
    <t>lepidlo 250 ml</t>
  </si>
  <si>
    <t>Poznámka k položce:_x000d_
Poznámka k položce: GAFIXP</t>
  </si>
  <si>
    <t>7591851425R</t>
  </si>
  <si>
    <t>čistič</t>
  </si>
  <si>
    <t>l</t>
  </si>
  <si>
    <t>Poznámka k položce:_x000d_
Poznámka k položce: D171P-Primera</t>
  </si>
  <si>
    <t>7591917075R</t>
  </si>
  <si>
    <t>demontáž starého potrubí (rozřezání na místě, vyjmutí z kolektoru), vč. demontáže části nepouž. potrubí , + 2ks odkalovací ventily</t>
  </si>
  <si>
    <t>demontáž starého potrubí (rozřezání na místě, vyjmutí z kolektoru), vč. demontáže části nepouž. potrubí 200mm, + 2ks odkalovací ventily</t>
  </si>
  <si>
    <t>7591917080R</t>
  </si>
  <si>
    <t>Čištění potrubí profukováním nebo proplachováním</t>
  </si>
  <si>
    <t>7591917085R</t>
  </si>
  <si>
    <t>tlaková zkouška</t>
  </si>
  <si>
    <t>7591917090R</t>
  </si>
  <si>
    <t>montáž nového potrubí, osazení, připojení</t>
  </si>
  <si>
    <t>7591917095R</t>
  </si>
  <si>
    <t>mechanizace</t>
  </si>
  <si>
    <t>Doprava dodávek zhotovitele, dodávek objednatele nebo výzisku mechanizací přes 3,5 t objemnějšího kusového materiálu do 200 km</t>
  </si>
  <si>
    <t>-1015378261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</si>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</sst>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9" fillId="0" borderId="13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5.83" style="1" hidden="1" customWidth="1"/>
    <col min="49" max="49" width="25.83" style="1" hidden="1" customWidth="1"/>
    <col min="50" max="50" width="21.67" style="1" hidden="1" customWidth="1"/>
    <col min="51" max="51" width="21.67" style="1" hidden="1" customWidth="1"/>
    <col min="52" max="52" width="25" style="1" hidden="1" customWidth="1"/>
    <col min="53" max="53" width="25" style="1" hidden="1" customWidth="1"/>
    <col min="54" max="54" width="21.67" style="1" hidden="1" customWidth="1"/>
    <col min="55" max="55" width="19.17" style="1" hidden="1" customWidth="1"/>
    <col min="56" max="56" width="25" style="1" hidden="1" customWidth="1"/>
    <col min="57" max="57" width="21.67" style="1" hidden="1" customWidth="1"/>
    <col min="58" max="58" width="19.17" style="1" hidden="1" customWidth="1"/>
    <col min="59" max="59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20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28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20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20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51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ROUND(AX54,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ROUND(AY54,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G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G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G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G43" s="36"/>
    </row>
    <row r="44" s="4" customFormat="1" ht="12" customHeight="1">
      <c r="A44" s="4"/>
      <c r="B44" s="61"/>
      <c r="C44" s="30" t="s">
        <v>14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64019xxx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G44" s="4"/>
    </row>
    <row r="45" s="5" customFormat="1" ht="36.96" customHeight="1">
      <c r="A45" s="5"/>
      <c r="B45" s="64"/>
      <c r="C45" s="65" t="s">
        <v>17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KB spádoviště Česká Třebová st.015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G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G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Česká Třebová st.015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19. 9. 2018</v>
      </c>
      <c r="AN47" s="70"/>
      <c r="AO47" s="38"/>
      <c r="AP47" s="38"/>
      <c r="AQ47" s="38"/>
      <c r="AR47" s="42"/>
      <c r="BG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G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5"/>
      <c r="BG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Slezák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9"/>
      <c r="BG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3"/>
      <c r="BG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1" t="s">
        <v>68</v>
      </c>
      <c r="BE52" s="91" t="s">
        <v>69</v>
      </c>
      <c r="BF52" s="92" t="s">
        <v>70</v>
      </c>
      <c r="BG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5"/>
      <c r="BG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SUM(AG54,AV54)</f>
        <v>0</v>
      </c>
      <c r="AO54" s="100"/>
      <c r="AP54" s="100"/>
      <c r="AQ54" s="101" t="s">
        <v>20</v>
      </c>
      <c r="AR54" s="102"/>
      <c r="AS54" s="103">
        <f>ROUND(SUM(AS55:AS58),2)</f>
        <v>0</v>
      </c>
      <c r="AT54" s="104">
        <f>ROUND(SUM(AT55:AT58),2)</f>
        <v>0</v>
      </c>
      <c r="AU54" s="105">
        <f>ROUND(SUM(AU55:AU58),2)</f>
        <v>0</v>
      </c>
      <c r="AV54" s="105">
        <f>ROUND(SUM(AX54:AY54),2)</f>
        <v>0</v>
      </c>
      <c r="AW54" s="106">
        <f>ROUND(SUM(AW55:AW58),5)</f>
        <v>0</v>
      </c>
      <c r="AX54" s="105">
        <f>ROUND(BB54*L29,2)</f>
        <v>0</v>
      </c>
      <c r="AY54" s="105">
        <f>ROUND(BC54*L30,2)</f>
        <v>0</v>
      </c>
      <c r="AZ54" s="105">
        <f>ROUND(BD54*L29,2)</f>
        <v>0</v>
      </c>
      <c r="BA54" s="105">
        <f>ROUND(BE54*L30,2)</f>
        <v>0</v>
      </c>
      <c r="BB54" s="105">
        <f>ROUND(SUM(BB55:BB58),2)</f>
        <v>0</v>
      </c>
      <c r="BC54" s="105">
        <f>ROUND(SUM(BC55:BC58),2)</f>
        <v>0</v>
      </c>
      <c r="BD54" s="105">
        <f>ROUND(SUM(BD55:BD58),2)</f>
        <v>0</v>
      </c>
      <c r="BE54" s="105">
        <f>ROUND(SUM(BE55:BE58),2)</f>
        <v>0</v>
      </c>
      <c r="BF54" s="107">
        <f>ROUND(SUM(BF55:BF58),2)</f>
        <v>0</v>
      </c>
      <c r="BG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6</v>
      </c>
      <c r="BX54" s="108" t="s">
        <v>76</v>
      </c>
      <c r="CL54" s="108" t="s">
        <v>20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'SO01 - Správa trati'!K32</f>
        <v>0</v>
      </c>
      <c r="AH55" s="114"/>
      <c r="AI55" s="114"/>
      <c r="AJ55" s="114"/>
      <c r="AK55" s="114"/>
      <c r="AL55" s="114"/>
      <c r="AM55" s="114"/>
      <c r="AN55" s="115">
        <f>SUM(AG55,AV55)</f>
        <v>0</v>
      </c>
      <c r="AO55" s="114"/>
      <c r="AP55" s="114"/>
      <c r="AQ55" s="116" t="s">
        <v>80</v>
      </c>
      <c r="AR55" s="117"/>
      <c r="AS55" s="118">
        <f>'SO01 - Správa trati'!K30</f>
        <v>0</v>
      </c>
      <c r="AT55" s="119">
        <f>'SO01 - Správa trati'!K31</f>
        <v>0</v>
      </c>
      <c r="AU55" s="119">
        <v>0</v>
      </c>
      <c r="AV55" s="119">
        <f>ROUND(SUM(AX55:AY55),2)</f>
        <v>0</v>
      </c>
      <c r="AW55" s="120">
        <f>'SO01 - Správa trati'!T85</f>
        <v>0</v>
      </c>
      <c r="AX55" s="119">
        <f>'SO01 - Správa trati'!K35</f>
        <v>0</v>
      </c>
      <c r="AY55" s="119">
        <f>'SO01 - Správa trati'!K36</f>
        <v>0</v>
      </c>
      <c r="AZ55" s="119">
        <f>'SO01 - Správa trati'!K37</f>
        <v>0</v>
      </c>
      <c r="BA55" s="119">
        <f>'SO01 - Správa trati'!K38</f>
        <v>0</v>
      </c>
      <c r="BB55" s="119">
        <f>'SO01 - Správa trati'!F35</f>
        <v>0</v>
      </c>
      <c r="BC55" s="119">
        <f>'SO01 - Správa trati'!F36</f>
        <v>0</v>
      </c>
      <c r="BD55" s="119">
        <f>'SO01 - Správa trati'!F37</f>
        <v>0</v>
      </c>
      <c r="BE55" s="119">
        <f>'SO01 - Správa trati'!F38</f>
        <v>0</v>
      </c>
      <c r="BF55" s="121">
        <f>'SO01 - Správa trati'!F39</f>
        <v>0</v>
      </c>
      <c r="BG55" s="7"/>
      <c r="BT55" s="122" t="s">
        <v>81</v>
      </c>
      <c r="BV55" s="122" t="s">
        <v>75</v>
      </c>
      <c r="BW55" s="122" t="s">
        <v>82</v>
      </c>
      <c r="BX55" s="122" t="s">
        <v>6</v>
      </c>
      <c r="CL55" s="122" t="s">
        <v>20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'PS01 - SSZT Oprava KB'!K32</f>
        <v>0</v>
      </c>
      <c r="AH56" s="114"/>
      <c r="AI56" s="114"/>
      <c r="AJ56" s="114"/>
      <c r="AK56" s="114"/>
      <c r="AL56" s="114"/>
      <c r="AM56" s="114"/>
      <c r="AN56" s="115">
        <f>SUM(AG56,AV56)</f>
        <v>0</v>
      </c>
      <c r="AO56" s="114"/>
      <c r="AP56" s="114"/>
      <c r="AQ56" s="116" t="s">
        <v>86</v>
      </c>
      <c r="AR56" s="117"/>
      <c r="AS56" s="118">
        <f>'PS01 - SSZT Oprava KB'!K30</f>
        <v>0</v>
      </c>
      <c r="AT56" s="119">
        <f>'PS01 - SSZT Oprava KB'!K31</f>
        <v>0</v>
      </c>
      <c r="AU56" s="119">
        <v>0</v>
      </c>
      <c r="AV56" s="119">
        <f>ROUND(SUM(AX56:AY56),2)</f>
        <v>0</v>
      </c>
      <c r="AW56" s="120">
        <f>'PS01 - SSZT Oprava KB'!T82</f>
        <v>0</v>
      </c>
      <c r="AX56" s="119">
        <f>'PS01 - SSZT Oprava KB'!K35</f>
        <v>0</v>
      </c>
      <c r="AY56" s="119">
        <f>'PS01 - SSZT Oprava KB'!K36</f>
        <v>0</v>
      </c>
      <c r="AZ56" s="119">
        <f>'PS01 - SSZT Oprava KB'!K37</f>
        <v>0</v>
      </c>
      <c r="BA56" s="119">
        <f>'PS01 - SSZT Oprava KB'!K38</f>
        <v>0</v>
      </c>
      <c r="BB56" s="119">
        <f>'PS01 - SSZT Oprava KB'!F35</f>
        <v>0</v>
      </c>
      <c r="BC56" s="119">
        <f>'PS01 - SSZT Oprava KB'!F36</f>
        <v>0</v>
      </c>
      <c r="BD56" s="119">
        <f>'PS01 - SSZT Oprava KB'!F37</f>
        <v>0</v>
      </c>
      <c r="BE56" s="119">
        <f>'PS01 - SSZT Oprava KB'!F38</f>
        <v>0</v>
      </c>
      <c r="BF56" s="121">
        <f>'PS01 - SSZT Oprava KB'!F39</f>
        <v>0</v>
      </c>
      <c r="BG56" s="7"/>
      <c r="BT56" s="122" t="s">
        <v>81</v>
      </c>
      <c r="BV56" s="122" t="s">
        <v>75</v>
      </c>
      <c r="BW56" s="122" t="s">
        <v>87</v>
      </c>
      <c r="BX56" s="122" t="s">
        <v>6</v>
      </c>
      <c r="CL56" s="122" t="s">
        <v>20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'VON - VRN'!K32</f>
        <v>0</v>
      </c>
      <c r="AH57" s="114"/>
      <c r="AI57" s="114"/>
      <c r="AJ57" s="114"/>
      <c r="AK57" s="114"/>
      <c r="AL57" s="114"/>
      <c r="AM57" s="114"/>
      <c r="AN57" s="115">
        <f>SUM(AG57,AV57)</f>
        <v>0</v>
      </c>
      <c r="AO57" s="114"/>
      <c r="AP57" s="114"/>
      <c r="AQ57" s="116" t="s">
        <v>80</v>
      </c>
      <c r="AR57" s="117"/>
      <c r="AS57" s="118">
        <f>'VON - VRN'!K30</f>
        <v>0</v>
      </c>
      <c r="AT57" s="119">
        <f>'VON - VRN'!K31</f>
        <v>0</v>
      </c>
      <c r="AU57" s="119">
        <v>0</v>
      </c>
      <c r="AV57" s="119">
        <f>ROUND(SUM(AX57:AY57),2)</f>
        <v>0</v>
      </c>
      <c r="AW57" s="120">
        <f>'VON - VRN'!T85</f>
        <v>0</v>
      </c>
      <c r="AX57" s="119">
        <f>'VON - VRN'!K35</f>
        <v>0</v>
      </c>
      <c r="AY57" s="119">
        <f>'VON - VRN'!K36</f>
        <v>0</v>
      </c>
      <c r="AZ57" s="119">
        <f>'VON - VRN'!K37</f>
        <v>0</v>
      </c>
      <c r="BA57" s="119">
        <f>'VON - VRN'!K38</f>
        <v>0</v>
      </c>
      <c r="BB57" s="119">
        <f>'VON - VRN'!F35</f>
        <v>0</v>
      </c>
      <c r="BC57" s="119">
        <f>'VON - VRN'!F36</f>
        <v>0</v>
      </c>
      <c r="BD57" s="119">
        <f>'VON - VRN'!F37</f>
        <v>0</v>
      </c>
      <c r="BE57" s="119">
        <f>'VON - VRN'!F38</f>
        <v>0</v>
      </c>
      <c r="BF57" s="121">
        <f>'VON - VRN'!F39</f>
        <v>0</v>
      </c>
      <c r="BG57" s="7"/>
      <c r="BT57" s="122" t="s">
        <v>81</v>
      </c>
      <c r="BV57" s="122" t="s">
        <v>75</v>
      </c>
      <c r="BW57" s="122" t="s">
        <v>90</v>
      </c>
      <c r="BX57" s="122" t="s">
        <v>6</v>
      </c>
      <c r="CL57" s="122" t="s">
        <v>20</v>
      </c>
      <c r="CM57" s="122" t="s">
        <v>83</v>
      </c>
    </row>
    <row r="58" s="7" customFormat="1" ht="16.5" customHeight="1">
      <c r="A58" s="110" t="s">
        <v>77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'SO02 - Oprava vzduchového...'!K32</f>
        <v>0</v>
      </c>
      <c r="AH58" s="114"/>
      <c r="AI58" s="114"/>
      <c r="AJ58" s="114"/>
      <c r="AK58" s="114"/>
      <c r="AL58" s="114"/>
      <c r="AM58" s="114"/>
      <c r="AN58" s="115">
        <f>SUM(AG58,AV58)</f>
        <v>0</v>
      </c>
      <c r="AO58" s="114"/>
      <c r="AP58" s="114"/>
      <c r="AQ58" s="116" t="s">
        <v>80</v>
      </c>
      <c r="AR58" s="117"/>
      <c r="AS58" s="123">
        <f>'SO02 - Oprava vzduchového...'!K30</f>
        <v>0</v>
      </c>
      <c r="AT58" s="124">
        <f>'SO02 - Oprava vzduchového...'!K31</f>
        <v>0</v>
      </c>
      <c r="AU58" s="124">
        <v>0</v>
      </c>
      <c r="AV58" s="124">
        <f>ROUND(SUM(AX58:AY58),2)</f>
        <v>0</v>
      </c>
      <c r="AW58" s="125">
        <f>'SO02 - Oprava vzduchového...'!T82</f>
        <v>0</v>
      </c>
      <c r="AX58" s="124">
        <f>'SO02 - Oprava vzduchového...'!K35</f>
        <v>0</v>
      </c>
      <c r="AY58" s="124">
        <f>'SO02 - Oprava vzduchového...'!K36</f>
        <v>0</v>
      </c>
      <c r="AZ58" s="124">
        <f>'SO02 - Oprava vzduchového...'!K37</f>
        <v>0</v>
      </c>
      <c r="BA58" s="124">
        <f>'SO02 - Oprava vzduchového...'!K38</f>
        <v>0</v>
      </c>
      <c r="BB58" s="124">
        <f>'SO02 - Oprava vzduchového...'!F35</f>
        <v>0</v>
      </c>
      <c r="BC58" s="124">
        <f>'SO02 - Oprava vzduchového...'!F36</f>
        <v>0</v>
      </c>
      <c r="BD58" s="124">
        <f>'SO02 - Oprava vzduchového...'!F37</f>
        <v>0</v>
      </c>
      <c r="BE58" s="124">
        <f>'SO02 - Oprava vzduchového...'!F38</f>
        <v>0</v>
      </c>
      <c r="BF58" s="126">
        <f>'SO02 - Oprava vzduchového...'!F39</f>
        <v>0</v>
      </c>
      <c r="BG58" s="7"/>
      <c r="BT58" s="122" t="s">
        <v>81</v>
      </c>
      <c r="BV58" s="122" t="s">
        <v>75</v>
      </c>
      <c r="BW58" s="122" t="s">
        <v>93</v>
      </c>
      <c r="BX58" s="122" t="s">
        <v>6</v>
      </c>
      <c r="CL58" s="122" t="s">
        <v>20</v>
      </c>
      <c r="CM58" s="122" t="s">
        <v>83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</row>
  </sheetData>
  <sheetProtection sheet="1" formatColumns="0" formatRows="0" objects="1" scenarios="1" spinCount="100000" saltValue="WOKQHVLVWG3DUppU7VSSEnsq7cKzZAm+mnqt17At72VapAy8gUp6KMSL2TKBOV61SNRpmafEr9ulLy9XpiT4dA==" hashValue="XTq0YUxUIprJFygC4VFFW05ppRSQydlKSsrVmsQFO1knpdHmrFQVm4ChySZQA6PK/iiV627CEDiaVKdPlYNLyA==" algorithmName="SHA-512" password="CC35"/>
  <mergeCells count="54"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SO01 - Správa trati'!C2" display="/"/>
    <hyperlink ref="A56" location="'PS01 - SSZT Oprava KB'!C2" display="/"/>
    <hyperlink ref="A57" location="'VON - VRN'!C2" display="/"/>
    <hyperlink ref="A58" location="'SO02 - Oprava vzduchové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94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zakázky'!K6</f>
        <v>Oprava KB spádoviště Česká Třebová st.015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95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96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23</v>
      </c>
      <c r="G12" s="36"/>
      <c r="H12" s="36"/>
      <c r="I12" s="139" t="s">
        <v>24</v>
      </c>
      <c r="J12" s="141" t="str">
        <f>'Rekapitulace zakázky'!AN8</f>
        <v>19. 9. 2018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zakázky'!AN10="","",'Rekapitulace zakázky'!AN10)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zakázky'!E11="","",'Rekapitulace zakázky'!E11)</f>
        <v xml:space="preserve"> </v>
      </c>
      <c r="F15" s="36"/>
      <c r="G15" s="36"/>
      <c r="H15" s="36"/>
      <c r="I15" s="139" t="s">
        <v>29</v>
      </c>
      <c r="J15" s="140" t="str">
        <f>IF('Rekapitulace zakázky'!AN11="","",'Rekapitulace zakázky'!AN11)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zakázky'!AN13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8"/>
      <c r="G18" s="138"/>
      <c r="H18" s="138"/>
      <c r="I18" s="139" t="s">
        <v>29</v>
      </c>
      <c r="J18" s="31" t="str">
        <f>'Rekapitulace zakázky'!AN14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zakázky'!AN16="","",'Rekapitulace zakázky'!AN16)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zakázky'!E17="","",'Rekapitulace zakázky'!E17)</f>
        <v xml:space="preserve"> </v>
      </c>
      <c r="F21" s="36"/>
      <c r="G21" s="36"/>
      <c r="H21" s="36"/>
      <c r="I21" s="139" t="s">
        <v>29</v>
      </c>
      <c r="J21" s="140" t="str">
        <f>IF('Rekapitulace zakázky'!AN17="","",'Rekapitulace zakázky'!AN17)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tr">
        <f>IF('Rekapitulace zakázky'!AN19="","",'Rekapitulace zakázky'!AN19)</f>
        <v/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tr">
        <f>IF('Rekapitulace zakázky'!E20="","",'Rekapitulace zakázky'!E20)</f>
        <v>Slezák</v>
      </c>
      <c r="F24" s="36"/>
      <c r="G24" s="36"/>
      <c r="H24" s="36"/>
      <c r="I24" s="139" t="s">
        <v>29</v>
      </c>
      <c r="J24" s="140" t="str">
        <f>IF('Rekapitulace zakázky'!AN20="","",'Rekapitulace zakázky'!AN20)</f>
        <v/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97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98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ROUND(K85,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ROUND((SUM(BE85:BE194)),  2)</f>
        <v>0</v>
      </c>
      <c r="G35" s="36"/>
      <c r="H35" s="36"/>
      <c r="I35" s="155">
        <v>0.20999999999999999</v>
      </c>
      <c r="J35" s="135"/>
      <c r="K35" s="149">
        <f>ROUND(((SUM(BE85:BE194))*I35),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ROUND((SUM(BF85:BF194)),  2)</f>
        <v>0</v>
      </c>
      <c r="G36" s="36"/>
      <c r="H36" s="36"/>
      <c r="I36" s="155">
        <v>0.14999999999999999</v>
      </c>
      <c r="J36" s="135"/>
      <c r="K36" s="149">
        <f>ROUND(((SUM(BF85:BF194))*I36),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ROUND((SUM(BG85:BG194)),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ROUND((SUM(BH85:BH194)),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ROUND((SUM(BI85:BI194)),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KB spádoviště Česká Třebová st.015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95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SO01 - Správa trati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Česká Třebová st.015</v>
      </c>
      <c r="G54" s="38"/>
      <c r="H54" s="38"/>
      <c r="I54" s="139" t="s">
        <v>24</v>
      </c>
      <c r="J54" s="141" t="str">
        <f>IF(J12="","",J12)</f>
        <v>19. 9. 2018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100</v>
      </c>
      <c r="D59" s="173"/>
      <c r="E59" s="173"/>
      <c r="F59" s="173"/>
      <c r="G59" s="173"/>
      <c r="H59" s="173"/>
      <c r="I59" s="174" t="s">
        <v>101</v>
      </c>
      <c r="J59" s="174" t="s">
        <v>102</v>
      </c>
      <c r="K59" s="175" t="s">
        <v>103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Q85</f>
        <v>0</v>
      </c>
      <c r="J61" s="177">
        <f>R85</f>
        <v>0</v>
      </c>
      <c r="K61" s="100">
        <f>K85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104</v>
      </c>
    </row>
    <row r="62" s="9" customFormat="1" ht="24.96" customHeight="1">
      <c r="A62" s="9"/>
      <c r="B62" s="178"/>
      <c r="C62" s="179"/>
      <c r="D62" s="180" t="s">
        <v>105</v>
      </c>
      <c r="E62" s="181"/>
      <c r="F62" s="181"/>
      <c r="G62" s="181"/>
      <c r="H62" s="181"/>
      <c r="I62" s="182">
        <f>Q122</f>
        <v>0</v>
      </c>
      <c r="J62" s="182">
        <f>R122</f>
        <v>0</v>
      </c>
      <c r="K62" s="183">
        <f>K122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5"/>
      <c r="C63" s="186"/>
      <c r="D63" s="187" t="s">
        <v>106</v>
      </c>
      <c r="E63" s="188"/>
      <c r="F63" s="188"/>
      <c r="G63" s="188"/>
      <c r="H63" s="188"/>
      <c r="I63" s="189">
        <f>Q123</f>
        <v>0</v>
      </c>
      <c r="J63" s="189">
        <f>R123</f>
        <v>0</v>
      </c>
      <c r="K63" s="190">
        <f>K123</f>
        <v>0</v>
      </c>
      <c r="L63" s="186"/>
      <c r="M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107</v>
      </c>
      <c r="E64" s="188"/>
      <c r="F64" s="188"/>
      <c r="G64" s="188"/>
      <c r="H64" s="188"/>
      <c r="I64" s="189">
        <f>Q139</f>
        <v>0</v>
      </c>
      <c r="J64" s="189">
        <f>R139</f>
        <v>0</v>
      </c>
      <c r="K64" s="190">
        <f>K139</f>
        <v>0</v>
      </c>
      <c r="L64" s="186"/>
      <c r="M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8"/>
      <c r="C65" s="179"/>
      <c r="D65" s="180" t="s">
        <v>108</v>
      </c>
      <c r="E65" s="181"/>
      <c r="F65" s="181"/>
      <c r="G65" s="181"/>
      <c r="H65" s="181"/>
      <c r="I65" s="182">
        <f>Q171</f>
        <v>0</v>
      </c>
      <c r="J65" s="182">
        <f>R171</f>
        <v>0</v>
      </c>
      <c r="K65" s="183">
        <f>K171</f>
        <v>0</v>
      </c>
      <c r="L65" s="179"/>
      <c r="M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35"/>
      <c r="J66" s="135"/>
      <c r="K66" s="38"/>
      <c r="L66" s="38"/>
      <c r="M66" s="1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66"/>
      <c r="J67" s="166"/>
      <c r="K67" s="58"/>
      <c r="L67" s="58"/>
      <c r="M67" s="1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69"/>
      <c r="J71" s="169"/>
      <c r="K71" s="60"/>
      <c r="L71" s="60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109</v>
      </c>
      <c r="D72" s="38"/>
      <c r="E72" s="38"/>
      <c r="F72" s="38"/>
      <c r="G72" s="38"/>
      <c r="H72" s="38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KB spádoviště Česká Třebová st.015</v>
      </c>
      <c r="F75" s="30"/>
      <c r="G75" s="30"/>
      <c r="H75" s="30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95</v>
      </c>
      <c r="D76" s="38"/>
      <c r="E76" s="38"/>
      <c r="F76" s="38"/>
      <c r="G76" s="38"/>
      <c r="H76" s="38"/>
      <c r="I76" s="135"/>
      <c r="J76" s="135"/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SO01 - Správa trati</v>
      </c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5"/>
      <c r="J78" s="135"/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F12</f>
        <v>Česká Třebová st.015</v>
      </c>
      <c r="G79" s="38"/>
      <c r="H79" s="38"/>
      <c r="I79" s="139" t="s">
        <v>24</v>
      </c>
      <c r="J79" s="141" t="str">
        <f>IF(J12="","",J12)</f>
        <v>19. 9. 2018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26</v>
      </c>
      <c r="D81" s="38"/>
      <c r="E81" s="38"/>
      <c r="F81" s="25" t="str">
        <f>E15</f>
        <v xml:space="preserve"> </v>
      </c>
      <c r="G81" s="38"/>
      <c r="H81" s="38"/>
      <c r="I81" s="139" t="s">
        <v>32</v>
      </c>
      <c r="J81" s="171" t="str">
        <f>E21</f>
        <v xml:space="preserve"> </v>
      </c>
      <c r="K81" s="38"/>
      <c r="L81" s="38"/>
      <c r="M81" s="1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139" t="s">
        <v>33</v>
      </c>
      <c r="J82" s="171" t="str">
        <f>E24</f>
        <v>Slezák</v>
      </c>
      <c r="K82" s="38"/>
      <c r="L82" s="38"/>
      <c r="M82" s="1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35"/>
      <c r="J83" s="135"/>
      <c r="K83" s="38"/>
      <c r="L83" s="38"/>
      <c r="M83" s="1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92"/>
      <c r="B84" s="193"/>
      <c r="C84" s="194" t="s">
        <v>110</v>
      </c>
      <c r="D84" s="195" t="s">
        <v>56</v>
      </c>
      <c r="E84" s="195" t="s">
        <v>52</v>
      </c>
      <c r="F84" s="195" t="s">
        <v>53</v>
      </c>
      <c r="G84" s="195" t="s">
        <v>111</v>
      </c>
      <c r="H84" s="195" t="s">
        <v>112</v>
      </c>
      <c r="I84" s="196" t="s">
        <v>113</v>
      </c>
      <c r="J84" s="196" t="s">
        <v>114</v>
      </c>
      <c r="K84" s="195" t="s">
        <v>103</v>
      </c>
      <c r="L84" s="197" t="s">
        <v>115</v>
      </c>
      <c r="M84" s="198"/>
      <c r="N84" s="90" t="s">
        <v>20</v>
      </c>
      <c r="O84" s="91" t="s">
        <v>41</v>
      </c>
      <c r="P84" s="91" t="s">
        <v>116</v>
      </c>
      <c r="Q84" s="91" t="s">
        <v>117</v>
      </c>
      <c r="R84" s="91" t="s">
        <v>118</v>
      </c>
      <c r="S84" s="91" t="s">
        <v>119</v>
      </c>
      <c r="T84" s="91" t="s">
        <v>120</v>
      </c>
      <c r="U84" s="91" t="s">
        <v>121</v>
      </c>
      <c r="V84" s="91" t="s">
        <v>122</v>
      </c>
      <c r="W84" s="91" t="s">
        <v>123</v>
      </c>
      <c r="X84" s="92" t="s">
        <v>124</v>
      </c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36"/>
      <c r="B85" s="37"/>
      <c r="C85" s="97" t="s">
        <v>125</v>
      </c>
      <c r="D85" s="38"/>
      <c r="E85" s="38"/>
      <c r="F85" s="38"/>
      <c r="G85" s="38"/>
      <c r="H85" s="38"/>
      <c r="I85" s="135"/>
      <c r="J85" s="135"/>
      <c r="K85" s="199">
        <f>BK85</f>
        <v>0</v>
      </c>
      <c r="L85" s="38"/>
      <c r="M85" s="42"/>
      <c r="N85" s="93"/>
      <c r="O85" s="200"/>
      <c r="P85" s="94"/>
      <c r="Q85" s="201">
        <f>Q86+SUM(Q87:Q122)+Q171</f>
        <v>0</v>
      </c>
      <c r="R85" s="201">
        <f>R86+SUM(R87:R122)+R171</f>
        <v>0</v>
      </c>
      <c r="S85" s="94"/>
      <c r="T85" s="202">
        <f>T86+SUM(T87:T122)+T171</f>
        <v>0</v>
      </c>
      <c r="U85" s="94"/>
      <c r="V85" s="202">
        <f>V86+SUM(V87:V122)+V171</f>
        <v>2.67062</v>
      </c>
      <c r="W85" s="94"/>
      <c r="X85" s="203">
        <f>X86+SUM(X87:X122)+X171</f>
        <v>0</v>
      </c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104</v>
      </c>
      <c r="BK85" s="204">
        <f>BK86+SUM(BK87:BK122)+BK171</f>
        <v>0</v>
      </c>
    </row>
    <row r="86" s="2" customFormat="1" ht="24" customHeight="1">
      <c r="A86" s="36"/>
      <c r="B86" s="37"/>
      <c r="C86" s="205" t="s">
        <v>81</v>
      </c>
      <c r="D86" s="205" t="s">
        <v>126</v>
      </c>
      <c r="E86" s="206" t="s">
        <v>127</v>
      </c>
      <c r="F86" s="207" t="s">
        <v>128</v>
      </c>
      <c r="G86" s="208" t="s">
        <v>129</v>
      </c>
      <c r="H86" s="209">
        <v>43</v>
      </c>
      <c r="I86" s="210"/>
      <c r="J86" s="211"/>
      <c r="K86" s="212">
        <f>ROUND(P86*H86,2)</f>
        <v>0</v>
      </c>
      <c r="L86" s="207" t="s">
        <v>130</v>
      </c>
      <c r="M86" s="213"/>
      <c r="N86" s="214" t="s">
        <v>20</v>
      </c>
      <c r="O86" s="215" t="s">
        <v>42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2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6"/>
      <c r="Z86" s="36"/>
      <c r="AA86" s="36"/>
      <c r="AB86" s="36"/>
      <c r="AC86" s="36"/>
      <c r="AD86" s="36"/>
      <c r="AE86" s="36"/>
      <c r="AR86" s="219" t="s">
        <v>131</v>
      </c>
      <c r="AT86" s="219" t="s">
        <v>126</v>
      </c>
      <c r="AU86" s="219" t="s">
        <v>73</v>
      </c>
      <c r="AY86" s="15" t="s">
        <v>132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5" t="s">
        <v>81</v>
      </c>
      <c r="BK86" s="220">
        <f>ROUND(P86*H86,2)</f>
        <v>0</v>
      </c>
      <c r="BL86" s="15" t="s">
        <v>133</v>
      </c>
      <c r="BM86" s="219" t="s">
        <v>83</v>
      </c>
    </row>
    <row r="87" s="2" customFormat="1">
      <c r="A87" s="36"/>
      <c r="B87" s="37"/>
      <c r="C87" s="38"/>
      <c r="D87" s="221" t="s">
        <v>134</v>
      </c>
      <c r="E87" s="38"/>
      <c r="F87" s="222" t="s">
        <v>128</v>
      </c>
      <c r="G87" s="38"/>
      <c r="H87" s="38"/>
      <c r="I87" s="135"/>
      <c r="J87" s="135"/>
      <c r="K87" s="38"/>
      <c r="L87" s="38"/>
      <c r="M87" s="42"/>
      <c r="N87" s="223"/>
      <c r="O87" s="224"/>
      <c r="P87" s="82"/>
      <c r="Q87" s="82"/>
      <c r="R87" s="82"/>
      <c r="S87" s="82"/>
      <c r="T87" s="82"/>
      <c r="U87" s="82"/>
      <c r="V87" s="82"/>
      <c r="W87" s="82"/>
      <c r="X87" s="83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73</v>
      </c>
    </row>
    <row r="88" s="2" customFormat="1" ht="24" customHeight="1">
      <c r="A88" s="36"/>
      <c r="B88" s="37"/>
      <c r="C88" s="205" t="s">
        <v>83</v>
      </c>
      <c r="D88" s="205" t="s">
        <v>126</v>
      </c>
      <c r="E88" s="206" t="s">
        <v>135</v>
      </c>
      <c r="F88" s="207" t="s">
        <v>136</v>
      </c>
      <c r="G88" s="208" t="s">
        <v>137</v>
      </c>
      <c r="H88" s="209">
        <v>11.699999999999999</v>
      </c>
      <c r="I88" s="210"/>
      <c r="J88" s="211"/>
      <c r="K88" s="212">
        <f>ROUND(P88*H88,2)</f>
        <v>0</v>
      </c>
      <c r="L88" s="207" t="s">
        <v>138</v>
      </c>
      <c r="M88" s="213"/>
      <c r="N88" s="214" t="s">
        <v>20</v>
      </c>
      <c r="O88" s="215" t="s">
        <v>42</v>
      </c>
      <c r="P88" s="216">
        <f>I88+J88</f>
        <v>0</v>
      </c>
      <c r="Q88" s="216">
        <f>ROUND(I88*H88,2)</f>
        <v>0</v>
      </c>
      <c r="R88" s="216">
        <f>ROUND(J88*H88,2)</f>
        <v>0</v>
      </c>
      <c r="S88" s="82"/>
      <c r="T88" s="217">
        <f>S88*H88</f>
        <v>0</v>
      </c>
      <c r="U88" s="217">
        <v>0</v>
      </c>
      <c r="V88" s="217">
        <f>U88*H88</f>
        <v>0</v>
      </c>
      <c r="W88" s="217">
        <v>0</v>
      </c>
      <c r="X88" s="218">
        <f>W88*H88</f>
        <v>0</v>
      </c>
      <c r="Y88" s="36"/>
      <c r="Z88" s="36"/>
      <c r="AA88" s="36"/>
      <c r="AB88" s="36"/>
      <c r="AC88" s="36"/>
      <c r="AD88" s="36"/>
      <c r="AE88" s="36"/>
      <c r="AR88" s="219" t="s">
        <v>131</v>
      </c>
      <c r="AT88" s="219" t="s">
        <v>126</v>
      </c>
      <c r="AU88" s="219" t="s">
        <v>73</v>
      </c>
      <c r="AY88" s="15" t="s">
        <v>132</v>
      </c>
      <c r="BE88" s="220">
        <f>IF(O88="základní",K88,0)</f>
        <v>0</v>
      </c>
      <c r="BF88" s="220">
        <f>IF(O88="snížená",K88,0)</f>
        <v>0</v>
      </c>
      <c r="BG88" s="220">
        <f>IF(O88="zákl. přenesená",K88,0)</f>
        <v>0</v>
      </c>
      <c r="BH88" s="220">
        <f>IF(O88="sníž. přenesená",K88,0)</f>
        <v>0</v>
      </c>
      <c r="BI88" s="220">
        <f>IF(O88="nulová",K88,0)</f>
        <v>0</v>
      </c>
      <c r="BJ88" s="15" t="s">
        <v>81</v>
      </c>
      <c r="BK88" s="220">
        <f>ROUND(P88*H88,2)</f>
        <v>0</v>
      </c>
      <c r="BL88" s="15" t="s">
        <v>133</v>
      </c>
      <c r="BM88" s="219" t="s">
        <v>139</v>
      </c>
    </row>
    <row r="89" s="2" customFormat="1">
      <c r="A89" s="36"/>
      <c r="B89" s="37"/>
      <c r="C89" s="38"/>
      <c r="D89" s="221" t="s">
        <v>134</v>
      </c>
      <c r="E89" s="38"/>
      <c r="F89" s="222" t="s">
        <v>136</v>
      </c>
      <c r="G89" s="38"/>
      <c r="H89" s="38"/>
      <c r="I89" s="135"/>
      <c r="J89" s="135"/>
      <c r="K89" s="38"/>
      <c r="L89" s="38"/>
      <c r="M89" s="42"/>
      <c r="N89" s="223"/>
      <c r="O89" s="224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73</v>
      </c>
    </row>
    <row r="90" s="2" customFormat="1" ht="24" customHeight="1">
      <c r="A90" s="36"/>
      <c r="B90" s="37"/>
      <c r="C90" s="205" t="s">
        <v>140</v>
      </c>
      <c r="D90" s="205" t="s">
        <v>126</v>
      </c>
      <c r="E90" s="206" t="s">
        <v>141</v>
      </c>
      <c r="F90" s="207" t="s">
        <v>142</v>
      </c>
      <c r="G90" s="208" t="s">
        <v>143</v>
      </c>
      <c r="H90" s="209">
        <v>110</v>
      </c>
      <c r="I90" s="210"/>
      <c r="J90" s="211"/>
      <c r="K90" s="212">
        <f>ROUND(P90*H90,2)</f>
        <v>0</v>
      </c>
      <c r="L90" s="207" t="s">
        <v>138</v>
      </c>
      <c r="M90" s="213"/>
      <c r="N90" s="214" t="s">
        <v>20</v>
      </c>
      <c r="O90" s="215" t="s">
        <v>42</v>
      </c>
      <c r="P90" s="216">
        <f>I90+J90</f>
        <v>0</v>
      </c>
      <c r="Q90" s="216">
        <f>ROUND(I90*H90,2)</f>
        <v>0</v>
      </c>
      <c r="R90" s="216">
        <f>ROUND(J90*H90,2)</f>
        <v>0</v>
      </c>
      <c r="S90" s="82"/>
      <c r="T90" s="217">
        <f>S90*H90</f>
        <v>0</v>
      </c>
      <c r="U90" s="217">
        <v>0</v>
      </c>
      <c r="V90" s="217">
        <f>U90*H90</f>
        <v>0</v>
      </c>
      <c r="W90" s="217">
        <v>0</v>
      </c>
      <c r="X90" s="218">
        <f>W90*H90</f>
        <v>0</v>
      </c>
      <c r="Y90" s="36"/>
      <c r="Z90" s="36"/>
      <c r="AA90" s="36"/>
      <c r="AB90" s="36"/>
      <c r="AC90" s="36"/>
      <c r="AD90" s="36"/>
      <c r="AE90" s="36"/>
      <c r="AR90" s="219" t="s">
        <v>131</v>
      </c>
      <c r="AT90" s="219" t="s">
        <v>126</v>
      </c>
      <c r="AU90" s="219" t="s">
        <v>73</v>
      </c>
      <c r="AY90" s="15" t="s">
        <v>132</v>
      </c>
      <c r="BE90" s="220">
        <f>IF(O90="základní",K90,0)</f>
        <v>0</v>
      </c>
      <c r="BF90" s="220">
        <f>IF(O90="snížená",K90,0)</f>
        <v>0</v>
      </c>
      <c r="BG90" s="220">
        <f>IF(O90="zákl. přenesená",K90,0)</f>
        <v>0</v>
      </c>
      <c r="BH90" s="220">
        <f>IF(O90="sníž. přenesená",K90,0)</f>
        <v>0</v>
      </c>
      <c r="BI90" s="220">
        <f>IF(O90="nulová",K90,0)</f>
        <v>0</v>
      </c>
      <c r="BJ90" s="15" t="s">
        <v>81</v>
      </c>
      <c r="BK90" s="220">
        <f>ROUND(P90*H90,2)</f>
        <v>0</v>
      </c>
      <c r="BL90" s="15" t="s">
        <v>133</v>
      </c>
      <c r="BM90" s="219" t="s">
        <v>144</v>
      </c>
    </row>
    <row r="91" s="2" customFormat="1">
      <c r="A91" s="36"/>
      <c r="B91" s="37"/>
      <c r="C91" s="38"/>
      <c r="D91" s="221" t="s">
        <v>134</v>
      </c>
      <c r="E91" s="38"/>
      <c r="F91" s="222" t="s">
        <v>142</v>
      </c>
      <c r="G91" s="38"/>
      <c r="H91" s="38"/>
      <c r="I91" s="135"/>
      <c r="J91" s="135"/>
      <c r="K91" s="38"/>
      <c r="L91" s="38"/>
      <c r="M91" s="42"/>
      <c r="N91" s="223"/>
      <c r="O91" s="224"/>
      <c r="P91" s="82"/>
      <c r="Q91" s="82"/>
      <c r="R91" s="82"/>
      <c r="S91" s="82"/>
      <c r="T91" s="82"/>
      <c r="U91" s="82"/>
      <c r="V91" s="82"/>
      <c r="W91" s="82"/>
      <c r="X91" s="83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73</v>
      </c>
    </row>
    <row r="92" s="2" customFormat="1" ht="16.5" customHeight="1">
      <c r="A92" s="36"/>
      <c r="B92" s="37"/>
      <c r="C92" s="205" t="s">
        <v>133</v>
      </c>
      <c r="D92" s="205" t="s">
        <v>126</v>
      </c>
      <c r="E92" s="206" t="s">
        <v>145</v>
      </c>
      <c r="F92" s="207" t="s">
        <v>146</v>
      </c>
      <c r="G92" s="208" t="s">
        <v>129</v>
      </c>
      <c r="H92" s="209">
        <v>6</v>
      </c>
      <c r="I92" s="210"/>
      <c r="J92" s="211"/>
      <c r="K92" s="212">
        <f>ROUND(P92*H92,2)</f>
        <v>0</v>
      </c>
      <c r="L92" s="207" t="s">
        <v>147</v>
      </c>
      <c r="M92" s="213"/>
      <c r="N92" s="214" t="s">
        <v>20</v>
      </c>
      <c r="O92" s="215" t="s">
        <v>42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2"/>
      <c r="T92" s="217">
        <f>S92*H92</f>
        <v>0</v>
      </c>
      <c r="U92" s="217">
        <v>0.27383000000000002</v>
      </c>
      <c r="V92" s="217">
        <f>U92*H92</f>
        <v>1.6429800000000001</v>
      </c>
      <c r="W92" s="217">
        <v>0</v>
      </c>
      <c r="X92" s="218">
        <f>W92*H92</f>
        <v>0</v>
      </c>
      <c r="Y92" s="36"/>
      <c r="Z92" s="36"/>
      <c r="AA92" s="36"/>
      <c r="AB92" s="36"/>
      <c r="AC92" s="36"/>
      <c r="AD92" s="36"/>
      <c r="AE92" s="36"/>
      <c r="AR92" s="219" t="s">
        <v>131</v>
      </c>
      <c r="AT92" s="219" t="s">
        <v>126</v>
      </c>
      <c r="AU92" s="219" t="s">
        <v>73</v>
      </c>
      <c r="AY92" s="15" t="s">
        <v>132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5" t="s">
        <v>81</v>
      </c>
      <c r="BK92" s="220">
        <f>ROUND(P92*H92,2)</f>
        <v>0</v>
      </c>
      <c r="BL92" s="15" t="s">
        <v>133</v>
      </c>
      <c r="BM92" s="219" t="s">
        <v>148</v>
      </c>
    </row>
    <row r="93" s="2" customFormat="1">
      <c r="A93" s="36"/>
      <c r="B93" s="37"/>
      <c r="C93" s="38"/>
      <c r="D93" s="221" t="s">
        <v>134</v>
      </c>
      <c r="E93" s="38"/>
      <c r="F93" s="222" t="s">
        <v>146</v>
      </c>
      <c r="G93" s="38"/>
      <c r="H93" s="38"/>
      <c r="I93" s="135"/>
      <c r="J93" s="135"/>
      <c r="K93" s="38"/>
      <c r="L93" s="38"/>
      <c r="M93" s="42"/>
      <c r="N93" s="223"/>
      <c r="O93" s="224"/>
      <c r="P93" s="82"/>
      <c r="Q93" s="82"/>
      <c r="R93" s="82"/>
      <c r="S93" s="82"/>
      <c r="T93" s="82"/>
      <c r="U93" s="82"/>
      <c r="V93" s="82"/>
      <c r="W93" s="82"/>
      <c r="X93" s="83"/>
      <c r="Y93" s="36"/>
      <c r="Z93" s="36"/>
      <c r="AA93" s="36"/>
      <c r="AB93" s="36"/>
      <c r="AC93" s="36"/>
      <c r="AD93" s="36"/>
      <c r="AE93" s="36"/>
      <c r="AT93" s="15" t="s">
        <v>134</v>
      </c>
      <c r="AU93" s="15" t="s">
        <v>73</v>
      </c>
    </row>
    <row r="94" s="2" customFormat="1" ht="16.5" customHeight="1">
      <c r="A94" s="36"/>
      <c r="B94" s="37"/>
      <c r="C94" s="205" t="s">
        <v>149</v>
      </c>
      <c r="D94" s="205" t="s">
        <v>126</v>
      </c>
      <c r="E94" s="206" t="s">
        <v>150</v>
      </c>
      <c r="F94" s="207" t="s">
        <v>151</v>
      </c>
      <c r="G94" s="208" t="s">
        <v>129</v>
      </c>
      <c r="H94" s="209">
        <v>2</v>
      </c>
      <c r="I94" s="210"/>
      <c r="J94" s="211"/>
      <c r="K94" s="212">
        <f>ROUND(P94*H94,2)</f>
        <v>0</v>
      </c>
      <c r="L94" s="207" t="s">
        <v>147</v>
      </c>
      <c r="M94" s="213"/>
      <c r="N94" s="214" t="s">
        <v>20</v>
      </c>
      <c r="O94" s="215" t="s">
        <v>42</v>
      </c>
      <c r="P94" s="216">
        <f>I94+J94</f>
        <v>0</v>
      </c>
      <c r="Q94" s="216">
        <f>ROUND(I94*H94,2)</f>
        <v>0</v>
      </c>
      <c r="R94" s="216">
        <f>ROUND(J94*H94,2)</f>
        <v>0</v>
      </c>
      <c r="S94" s="82"/>
      <c r="T94" s="217">
        <f>S94*H94</f>
        <v>0</v>
      </c>
      <c r="U94" s="217">
        <v>0.22444</v>
      </c>
      <c r="V94" s="217">
        <f>U94*H94</f>
        <v>0.44888</v>
      </c>
      <c r="W94" s="217">
        <v>0</v>
      </c>
      <c r="X94" s="218">
        <f>W94*H94</f>
        <v>0</v>
      </c>
      <c r="Y94" s="36"/>
      <c r="Z94" s="36"/>
      <c r="AA94" s="36"/>
      <c r="AB94" s="36"/>
      <c r="AC94" s="36"/>
      <c r="AD94" s="36"/>
      <c r="AE94" s="36"/>
      <c r="AR94" s="219" t="s">
        <v>131</v>
      </c>
      <c r="AT94" s="219" t="s">
        <v>126</v>
      </c>
      <c r="AU94" s="219" t="s">
        <v>73</v>
      </c>
      <c r="AY94" s="15" t="s">
        <v>132</v>
      </c>
      <c r="BE94" s="220">
        <f>IF(O94="základní",K94,0)</f>
        <v>0</v>
      </c>
      <c r="BF94" s="220">
        <f>IF(O94="snížená",K94,0)</f>
        <v>0</v>
      </c>
      <c r="BG94" s="220">
        <f>IF(O94="zákl. přenesená",K94,0)</f>
        <v>0</v>
      </c>
      <c r="BH94" s="220">
        <f>IF(O94="sníž. přenesená",K94,0)</f>
        <v>0</v>
      </c>
      <c r="BI94" s="220">
        <f>IF(O94="nulová",K94,0)</f>
        <v>0</v>
      </c>
      <c r="BJ94" s="15" t="s">
        <v>81</v>
      </c>
      <c r="BK94" s="220">
        <f>ROUND(P94*H94,2)</f>
        <v>0</v>
      </c>
      <c r="BL94" s="15" t="s">
        <v>133</v>
      </c>
      <c r="BM94" s="219" t="s">
        <v>152</v>
      </c>
    </row>
    <row r="95" s="2" customFormat="1">
      <c r="A95" s="36"/>
      <c r="B95" s="37"/>
      <c r="C95" s="38"/>
      <c r="D95" s="221" t="s">
        <v>134</v>
      </c>
      <c r="E95" s="38"/>
      <c r="F95" s="222" t="s">
        <v>151</v>
      </c>
      <c r="G95" s="38"/>
      <c r="H95" s="38"/>
      <c r="I95" s="135"/>
      <c r="J95" s="135"/>
      <c r="K95" s="38"/>
      <c r="L95" s="38"/>
      <c r="M95" s="42"/>
      <c r="N95" s="223"/>
      <c r="O95" s="224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134</v>
      </c>
      <c r="AU95" s="15" t="s">
        <v>73</v>
      </c>
    </row>
    <row r="96" s="2" customFormat="1" ht="24" customHeight="1">
      <c r="A96" s="36"/>
      <c r="B96" s="37"/>
      <c r="C96" s="205" t="s">
        <v>153</v>
      </c>
      <c r="D96" s="205" t="s">
        <v>126</v>
      </c>
      <c r="E96" s="206" t="s">
        <v>154</v>
      </c>
      <c r="F96" s="207" t="s">
        <v>155</v>
      </c>
      <c r="G96" s="208" t="s">
        <v>129</v>
      </c>
      <c r="H96" s="209">
        <v>86</v>
      </c>
      <c r="I96" s="210"/>
      <c r="J96" s="211"/>
      <c r="K96" s="212">
        <f>ROUND(P96*H96,2)</f>
        <v>0</v>
      </c>
      <c r="L96" s="207" t="s">
        <v>138</v>
      </c>
      <c r="M96" s="213"/>
      <c r="N96" s="214" t="s">
        <v>20</v>
      </c>
      <c r="O96" s="215" t="s">
        <v>42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2"/>
      <c r="T96" s="217">
        <f>S96*H96</f>
        <v>0</v>
      </c>
      <c r="U96" s="217">
        <v>0</v>
      </c>
      <c r="V96" s="217">
        <f>U96*H96</f>
        <v>0</v>
      </c>
      <c r="W96" s="217">
        <v>0</v>
      </c>
      <c r="X96" s="218">
        <f>W96*H96</f>
        <v>0</v>
      </c>
      <c r="Y96" s="36"/>
      <c r="Z96" s="36"/>
      <c r="AA96" s="36"/>
      <c r="AB96" s="36"/>
      <c r="AC96" s="36"/>
      <c r="AD96" s="36"/>
      <c r="AE96" s="36"/>
      <c r="AR96" s="219" t="s">
        <v>131</v>
      </c>
      <c r="AT96" s="219" t="s">
        <v>126</v>
      </c>
      <c r="AU96" s="219" t="s">
        <v>73</v>
      </c>
      <c r="AY96" s="15" t="s">
        <v>132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5" t="s">
        <v>81</v>
      </c>
      <c r="BK96" s="220">
        <f>ROUND(P96*H96,2)</f>
        <v>0</v>
      </c>
      <c r="BL96" s="15" t="s">
        <v>133</v>
      </c>
      <c r="BM96" s="219" t="s">
        <v>156</v>
      </c>
    </row>
    <row r="97" s="2" customFormat="1">
      <c r="A97" s="36"/>
      <c r="B97" s="37"/>
      <c r="C97" s="38"/>
      <c r="D97" s="221" t="s">
        <v>134</v>
      </c>
      <c r="E97" s="38"/>
      <c r="F97" s="222" t="s">
        <v>155</v>
      </c>
      <c r="G97" s="38"/>
      <c r="H97" s="38"/>
      <c r="I97" s="135"/>
      <c r="J97" s="135"/>
      <c r="K97" s="38"/>
      <c r="L97" s="38"/>
      <c r="M97" s="42"/>
      <c r="N97" s="223"/>
      <c r="O97" s="224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134</v>
      </c>
      <c r="AU97" s="15" t="s">
        <v>73</v>
      </c>
    </row>
    <row r="98" s="2" customFormat="1" ht="24" customHeight="1">
      <c r="A98" s="36"/>
      <c r="B98" s="37"/>
      <c r="C98" s="205" t="s">
        <v>131</v>
      </c>
      <c r="D98" s="205" t="s">
        <v>126</v>
      </c>
      <c r="E98" s="206" t="s">
        <v>157</v>
      </c>
      <c r="F98" s="207" t="s">
        <v>158</v>
      </c>
      <c r="G98" s="208" t="s">
        <v>129</v>
      </c>
      <c r="H98" s="209">
        <v>86</v>
      </c>
      <c r="I98" s="210"/>
      <c r="J98" s="211"/>
      <c r="K98" s="212">
        <f>ROUND(P98*H98,2)</f>
        <v>0</v>
      </c>
      <c r="L98" s="207" t="s">
        <v>138</v>
      </c>
      <c r="M98" s="213"/>
      <c r="N98" s="214" t="s">
        <v>20</v>
      </c>
      <c r="O98" s="215" t="s">
        <v>42</v>
      </c>
      <c r="P98" s="216">
        <f>I98+J98</f>
        <v>0</v>
      </c>
      <c r="Q98" s="216">
        <f>ROUND(I98*H98,2)</f>
        <v>0</v>
      </c>
      <c r="R98" s="216">
        <f>ROUND(J98*H98,2)</f>
        <v>0</v>
      </c>
      <c r="S98" s="82"/>
      <c r="T98" s="217">
        <f>S98*H98</f>
        <v>0</v>
      </c>
      <c r="U98" s="217">
        <v>0</v>
      </c>
      <c r="V98" s="217">
        <f>U98*H98</f>
        <v>0</v>
      </c>
      <c r="W98" s="217">
        <v>0</v>
      </c>
      <c r="X98" s="218">
        <f>W98*H98</f>
        <v>0</v>
      </c>
      <c r="Y98" s="36"/>
      <c r="Z98" s="36"/>
      <c r="AA98" s="36"/>
      <c r="AB98" s="36"/>
      <c r="AC98" s="36"/>
      <c r="AD98" s="36"/>
      <c r="AE98" s="36"/>
      <c r="AR98" s="219" t="s">
        <v>131</v>
      </c>
      <c r="AT98" s="219" t="s">
        <v>126</v>
      </c>
      <c r="AU98" s="219" t="s">
        <v>73</v>
      </c>
      <c r="AY98" s="15" t="s">
        <v>132</v>
      </c>
      <c r="BE98" s="220">
        <f>IF(O98="základní",K98,0)</f>
        <v>0</v>
      </c>
      <c r="BF98" s="220">
        <f>IF(O98="snížená",K98,0)</f>
        <v>0</v>
      </c>
      <c r="BG98" s="220">
        <f>IF(O98="zákl. přenesená",K98,0)</f>
        <v>0</v>
      </c>
      <c r="BH98" s="220">
        <f>IF(O98="sníž. přenesená",K98,0)</f>
        <v>0</v>
      </c>
      <c r="BI98" s="220">
        <f>IF(O98="nulová",K98,0)</f>
        <v>0</v>
      </c>
      <c r="BJ98" s="15" t="s">
        <v>81</v>
      </c>
      <c r="BK98" s="220">
        <f>ROUND(P98*H98,2)</f>
        <v>0</v>
      </c>
      <c r="BL98" s="15" t="s">
        <v>133</v>
      </c>
      <c r="BM98" s="219" t="s">
        <v>159</v>
      </c>
    </row>
    <row r="99" s="2" customFormat="1">
      <c r="A99" s="36"/>
      <c r="B99" s="37"/>
      <c r="C99" s="38"/>
      <c r="D99" s="221" t="s">
        <v>134</v>
      </c>
      <c r="E99" s="38"/>
      <c r="F99" s="222" t="s">
        <v>158</v>
      </c>
      <c r="G99" s="38"/>
      <c r="H99" s="38"/>
      <c r="I99" s="135"/>
      <c r="J99" s="135"/>
      <c r="K99" s="38"/>
      <c r="L99" s="38"/>
      <c r="M99" s="42"/>
      <c r="N99" s="223"/>
      <c r="O99" s="224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134</v>
      </c>
      <c r="AU99" s="15" t="s">
        <v>73</v>
      </c>
    </row>
    <row r="100" s="2" customFormat="1" ht="24" customHeight="1">
      <c r="A100" s="36"/>
      <c r="B100" s="37"/>
      <c r="C100" s="205" t="s">
        <v>160</v>
      </c>
      <c r="D100" s="205" t="s">
        <v>126</v>
      </c>
      <c r="E100" s="206" t="s">
        <v>161</v>
      </c>
      <c r="F100" s="207" t="s">
        <v>162</v>
      </c>
      <c r="G100" s="208" t="s">
        <v>129</v>
      </c>
      <c r="H100" s="209">
        <v>172</v>
      </c>
      <c r="I100" s="210"/>
      <c r="J100" s="211"/>
      <c r="K100" s="212">
        <f>ROUND(P100*H100,2)</f>
        <v>0</v>
      </c>
      <c r="L100" s="207" t="s">
        <v>130</v>
      </c>
      <c r="M100" s="213"/>
      <c r="N100" s="214" t="s">
        <v>20</v>
      </c>
      <c r="O100" s="215" t="s">
        <v>42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2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6"/>
      <c r="Z100" s="36"/>
      <c r="AA100" s="36"/>
      <c r="AB100" s="36"/>
      <c r="AC100" s="36"/>
      <c r="AD100" s="36"/>
      <c r="AE100" s="36"/>
      <c r="AR100" s="219" t="s">
        <v>131</v>
      </c>
      <c r="AT100" s="219" t="s">
        <v>126</v>
      </c>
      <c r="AU100" s="219" t="s">
        <v>73</v>
      </c>
      <c r="AY100" s="15" t="s">
        <v>132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5" t="s">
        <v>81</v>
      </c>
      <c r="BK100" s="220">
        <f>ROUND(P100*H100,2)</f>
        <v>0</v>
      </c>
      <c r="BL100" s="15" t="s">
        <v>133</v>
      </c>
      <c r="BM100" s="219" t="s">
        <v>163</v>
      </c>
    </row>
    <row r="101" s="2" customFormat="1">
      <c r="A101" s="36"/>
      <c r="B101" s="37"/>
      <c r="C101" s="38"/>
      <c r="D101" s="221" t="s">
        <v>134</v>
      </c>
      <c r="E101" s="38"/>
      <c r="F101" s="222" t="s">
        <v>162</v>
      </c>
      <c r="G101" s="38"/>
      <c r="H101" s="38"/>
      <c r="I101" s="135"/>
      <c r="J101" s="135"/>
      <c r="K101" s="38"/>
      <c r="L101" s="38"/>
      <c r="M101" s="42"/>
      <c r="N101" s="223"/>
      <c r="O101" s="224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134</v>
      </c>
      <c r="AU101" s="15" t="s">
        <v>73</v>
      </c>
    </row>
    <row r="102" s="2" customFormat="1" ht="16.5" customHeight="1">
      <c r="A102" s="36"/>
      <c r="B102" s="37"/>
      <c r="C102" s="205" t="s">
        <v>156</v>
      </c>
      <c r="D102" s="205" t="s">
        <v>126</v>
      </c>
      <c r="E102" s="206" t="s">
        <v>164</v>
      </c>
      <c r="F102" s="207" t="s">
        <v>165</v>
      </c>
      <c r="G102" s="208" t="s">
        <v>129</v>
      </c>
      <c r="H102" s="209">
        <v>78</v>
      </c>
      <c r="I102" s="210"/>
      <c r="J102" s="211"/>
      <c r="K102" s="212">
        <f>ROUND(P102*H102,2)</f>
        <v>0</v>
      </c>
      <c r="L102" s="207" t="s">
        <v>147</v>
      </c>
      <c r="M102" s="213"/>
      <c r="N102" s="214" t="s">
        <v>20</v>
      </c>
      <c r="O102" s="215" t="s">
        <v>42</v>
      </c>
      <c r="P102" s="216">
        <f>I102+J102</f>
        <v>0</v>
      </c>
      <c r="Q102" s="216">
        <f>ROUND(I102*H102,2)</f>
        <v>0</v>
      </c>
      <c r="R102" s="216">
        <f>ROUND(J102*H102,2)</f>
        <v>0</v>
      </c>
      <c r="S102" s="82"/>
      <c r="T102" s="217">
        <f>S102*H102</f>
        <v>0</v>
      </c>
      <c r="U102" s="217">
        <v>0.0074200000000000004</v>
      </c>
      <c r="V102" s="217">
        <f>U102*H102</f>
        <v>0.57876000000000005</v>
      </c>
      <c r="W102" s="217">
        <v>0</v>
      </c>
      <c r="X102" s="218">
        <f>W102*H102</f>
        <v>0</v>
      </c>
      <c r="Y102" s="36"/>
      <c r="Z102" s="36"/>
      <c r="AA102" s="36"/>
      <c r="AB102" s="36"/>
      <c r="AC102" s="36"/>
      <c r="AD102" s="36"/>
      <c r="AE102" s="36"/>
      <c r="AR102" s="219" t="s">
        <v>131</v>
      </c>
      <c r="AT102" s="219" t="s">
        <v>126</v>
      </c>
      <c r="AU102" s="219" t="s">
        <v>73</v>
      </c>
      <c r="AY102" s="15" t="s">
        <v>132</v>
      </c>
      <c r="BE102" s="220">
        <f>IF(O102="základní",K102,0)</f>
        <v>0</v>
      </c>
      <c r="BF102" s="220">
        <f>IF(O102="snížená",K102,0)</f>
        <v>0</v>
      </c>
      <c r="BG102" s="220">
        <f>IF(O102="zákl. přenesená",K102,0)</f>
        <v>0</v>
      </c>
      <c r="BH102" s="220">
        <f>IF(O102="sníž. přenesená",K102,0)</f>
        <v>0</v>
      </c>
      <c r="BI102" s="220">
        <f>IF(O102="nulová",K102,0)</f>
        <v>0</v>
      </c>
      <c r="BJ102" s="15" t="s">
        <v>81</v>
      </c>
      <c r="BK102" s="220">
        <f>ROUND(P102*H102,2)</f>
        <v>0</v>
      </c>
      <c r="BL102" s="15" t="s">
        <v>133</v>
      </c>
      <c r="BM102" s="219" t="s">
        <v>166</v>
      </c>
    </row>
    <row r="103" s="2" customFormat="1">
      <c r="A103" s="36"/>
      <c r="B103" s="37"/>
      <c r="C103" s="38"/>
      <c r="D103" s="221" t="s">
        <v>134</v>
      </c>
      <c r="E103" s="38"/>
      <c r="F103" s="222" t="s">
        <v>165</v>
      </c>
      <c r="G103" s="38"/>
      <c r="H103" s="38"/>
      <c r="I103" s="135"/>
      <c r="J103" s="135"/>
      <c r="K103" s="38"/>
      <c r="L103" s="38"/>
      <c r="M103" s="42"/>
      <c r="N103" s="223"/>
      <c r="O103" s="224"/>
      <c r="P103" s="82"/>
      <c r="Q103" s="82"/>
      <c r="R103" s="82"/>
      <c r="S103" s="82"/>
      <c r="T103" s="82"/>
      <c r="U103" s="82"/>
      <c r="V103" s="82"/>
      <c r="W103" s="82"/>
      <c r="X103" s="83"/>
      <c r="Y103" s="36"/>
      <c r="Z103" s="36"/>
      <c r="AA103" s="36"/>
      <c r="AB103" s="36"/>
      <c r="AC103" s="36"/>
      <c r="AD103" s="36"/>
      <c r="AE103" s="36"/>
      <c r="AT103" s="15" t="s">
        <v>134</v>
      </c>
      <c r="AU103" s="15" t="s">
        <v>73</v>
      </c>
    </row>
    <row r="104" s="2" customFormat="1" ht="24" customHeight="1">
      <c r="A104" s="36"/>
      <c r="B104" s="37"/>
      <c r="C104" s="205" t="s">
        <v>167</v>
      </c>
      <c r="D104" s="205" t="s">
        <v>126</v>
      </c>
      <c r="E104" s="206" t="s">
        <v>168</v>
      </c>
      <c r="F104" s="207" t="s">
        <v>169</v>
      </c>
      <c r="G104" s="208" t="s">
        <v>129</v>
      </c>
      <c r="H104" s="209">
        <v>8</v>
      </c>
      <c r="I104" s="210"/>
      <c r="J104" s="211"/>
      <c r="K104" s="212">
        <f>ROUND(P104*H104,2)</f>
        <v>0</v>
      </c>
      <c r="L104" s="207" t="s">
        <v>130</v>
      </c>
      <c r="M104" s="213"/>
      <c r="N104" s="214" t="s">
        <v>20</v>
      </c>
      <c r="O104" s="215" t="s">
        <v>42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2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6"/>
      <c r="Z104" s="36"/>
      <c r="AA104" s="36"/>
      <c r="AB104" s="36"/>
      <c r="AC104" s="36"/>
      <c r="AD104" s="36"/>
      <c r="AE104" s="36"/>
      <c r="AR104" s="219" t="s">
        <v>131</v>
      </c>
      <c r="AT104" s="219" t="s">
        <v>126</v>
      </c>
      <c r="AU104" s="219" t="s">
        <v>73</v>
      </c>
      <c r="AY104" s="15" t="s">
        <v>132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5" t="s">
        <v>81</v>
      </c>
      <c r="BK104" s="220">
        <f>ROUND(P104*H104,2)</f>
        <v>0</v>
      </c>
      <c r="BL104" s="15" t="s">
        <v>133</v>
      </c>
      <c r="BM104" s="219" t="s">
        <v>170</v>
      </c>
    </row>
    <row r="105" s="2" customFormat="1">
      <c r="A105" s="36"/>
      <c r="B105" s="37"/>
      <c r="C105" s="38"/>
      <c r="D105" s="221" t="s">
        <v>134</v>
      </c>
      <c r="E105" s="38"/>
      <c r="F105" s="222" t="s">
        <v>169</v>
      </c>
      <c r="G105" s="38"/>
      <c r="H105" s="38"/>
      <c r="I105" s="135"/>
      <c r="J105" s="135"/>
      <c r="K105" s="38"/>
      <c r="L105" s="38"/>
      <c r="M105" s="42"/>
      <c r="N105" s="223"/>
      <c r="O105" s="224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134</v>
      </c>
      <c r="AU105" s="15" t="s">
        <v>73</v>
      </c>
    </row>
    <row r="106" s="2" customFormat="1" ht="24" customHeight="1">
      <c r="A106" s="36"/>
      <c r="B106" s="37"/>
      <c r="C106" s="205" t="s">
        <v>144</v>
      </c>
      <c r="D106" s="205" t="s">
        <v>126</v>
      </c>
      <c r="E106" s="206" t="s">
        <v>171</v>
      </c>
      <c r="F106" s="207" t="s">
        <v>172</v>
      </c>
      <c r="G106" s="208" t="s">
        <v>129</v>
      </c>
      <c r="H106" s="209">
        <v>360</v>
      </c>
      <c r="I106" s="210"/>
      <c r="J106" s="211"/>
      <c r="K106" s="212">
        <f>ROUND(P106*H106,2)</f>
        <v>0</v>
      </c>
      <c r="L106" s="207" t="s">
        <v>130</v>
      </c>
      <c r="M106" s="213"/>
      <c r="N106" s="214" t="s">
        <v>20</v>
      </c>
      <c r="O106" s="215" t="s">
        <v>42</v>
      </c>
      <c r="P106" s="216">
        <f>I106+J106</f>
        <v>0</v>
      </c>
      <c r="Q106" s="216">
        <f>ROUND(I106*H106,2)</f>
        <v>0</v>
      </c>
      <c r="R106" s="216">
        <f>ROUND(J106*H106,2)</f>
        <v>0</v>
      </c>
      <c r="S106" s="82"/>
      <c r="T106" s="217">
        <f>S106*H106</f>
        <v>0</v>
      </c>
      <c r="U106" s="217">
        <v>0</v>
      </c>
      <c r="V106" s="217">
        <f>U106*H106</f>
        <v>0</v>
      </c>
      <c r="W106" s="217">
        <v>0</v>
      </c>
      <c r="X106" s="218">
        <f>W106*H106</f>
        <v>0</v>
      </c>
      <c r="Y106" s="36"/>
      <c r="Z106" s="36"/>
      <c r="AA106" s="36"/>
      <c r="AB106" s="36"/>
      <c r="AC106" s="36"/>
      <c r="AD106" s="36"/>
      <c r="AE106" s="36"/>
      <c r="AR106" s="219" t="s">
        <v>131</v>
      </c>
      <c r="AT106" s="219" t="s">
        <v>126</v>
      </c>
      <c r="AU106" s="219" t="s">
        <v>73</v>
      </c>
      <c r="AY106" s="15" t="s">
        <v>132</v>
      </c>
      <c r="BE106" s="220">
        <f>IF(O106="základní",K106,0)</f>
        <v>0</v>
      </c>
      <c r="BF106" s="220">
        <f>IF(O106="snížená",K106,0)</f>
        <v>0</v>
      </c>
      <c r="BG106" s="220">
        <f>IF(O106="zákl. přenesená",K106,0)</f>
        <v>0</v>
      </c>
      <c r="BH106" s="220">
        <f>IF(O106="sníž. přenesená",K106,0)</f>
        <v>0</v>
      </c>
      <c r="BI106" s="220">
        <f>IF(O106="nulová",K106,0)</f>
        <v>0</v>
      </c>
      <c r="BJ106" s="15" t="s">
        <v>81</v>
      </c>
      <c r="BK106" s="220">
        <f>ROUND(P106*H106,2)</f>
        <v>0</v>
      </c>
      <c r="BL106" s="15" t="s">
        <v>133</v>
      </c>
      <c r="BM106" s="219" t="s">
        <v>173</v>
      </c>
    </row>
    <row r="107" s="2" customFormat="1">
      <c r="A107" s="36"/>
      <c r="B107" s="37"/>
      <c r="C107" s="38"/>
      <c r="D107" s="221" t="s">
        <v>134</v>
      </c>
      <c r="E107" s="38"/>
      <c r="F107" s="222" t="s">
        <v>172</v>
      </c>
      <c r="G107" s="38"/>
      <c r="H107" s="38"/>
      <c r="I107" s="135"/>
      <c r="J107" s="135"/>
      <c r="K107" s="38"/>
      <c r="L107" s="38"/>
      <c r="M107" s="42"/>
      <c r="N107" s="223"/>
      <c r="O107" s="224"/>
      <c r="P107" s="82"/>
      <c r="Q107" s="82"/>
      <c r="R107" s="82"/>
      <c r="S107" s="82"/>
      <c r="T107" s="82"/>
      <c r="U107" s="82"/>
      <c r="V107" s="82"/>
      <c r="W107" s="82"/>
      <c r="X107" s="83"/>
      <c r="Y107" s="36"/>
      <c r="Z107" s="36"/>
      <c r="AA107" s="36"/>
      <c r="AB107" s="36"/>
      <c r="AC107" s="36"/>
      <c r="AD107" s="36"/>
      <c r="AE107" s="36"/>
      <c r="AT107" s="15" t="s">
        <v>134</v>
      </c>
      <c r="AU107" s="15" t="s">
        <v>73</v>
      </c>
    </row>
    <row r="108" s="2" customFormat="1" ht="24" customHeight="1">
      <c r="A108" s="36"/>
      <c r="B108" s="37"/>
      <c r="C108" s="205" t="s">
        <v>174</v>
      </c>
      <c r="D108" s="205" t="s">
        <v>126</v>
      </c>
      <c r="E108" s="206" t="s">
        <v>175</v>
      </c>
      <c r="F108" s="207" t="s">
        <v>176</v>
      </c>
      <c r="G108" s="208" t="s">
        <v>129</v>
      </c>
      <c r="H108" s="209">
        <v>360</v>
      </c>
      <c r="I108" s="210"/>
      <c r="J108" s="211"/>
      <c r="K108" s="212">
        <f>ROUND(P108*H108,2)</f>
        <v>0</v>
      </c>
      <c r="L108" s="207" t="s">
        <v>138</v>
      </c>
      <c r="M108" s="213"/>
      <c r="N108" s="214" t="s">
        <v>20</v>
      </c>
      <c r="O108" s="215" t="s">
        <v>42</v>
      </c>
      <c r="P108" s="216">
        <f>I108+J108</f>
        <v>0</v>
      </c>
      <c r="Q108" s="216">
        <f>ROUND(I108*H108,2)</f>
        <v>0</v>
      </c>
      <c r="R108" s="216">
        <f>ROUND(J108*H108,2)</f>
        <v>0</v>
      </c>
      <c r="S108" s="82"/>
      <c r="T108" s="217">
        <f>S108*H108</f>
        <v>0</v>
      </c>
      <c r="U108" s="217">
        <v>0</v>
      </c>
      <c r="V108" s="217">
        <f>U108*H108</f>
        <v>0</v>
      </c>
      <c r="W108" s="217">
        <v>0</v>
      </c>
      <c r="X108" s="218">
        <f>W108*H108</f>
        <v>0</v>
      </c>
      <c r="Y108" s="36"/>
      <c r="Z108" s="36"/>
      <c r="AA108" s="36"/>
      <c r="AB108" s="36"/>
      <c r="AC108" s="36"/>
      <c r="AD108" s="36"/>
      <c r="AE108" s="36"/>
      <c r="AR108" s="219" t="s">
        <v>131</v>
      </c>
      <c r="AT108" s="219" t="s">
        <v>126</v>
      </c>
      <c r="AU108" s="219" t="s">
        <v>73</v>
      </c>
      <c r="AY108" s="15" t="s">
        <v>132</v>
      </c>
      <c r="BE108" s="220">
        <f>IF(O108="základní",K108,0)</f>
        <v>0</v>
      </c>
      <c r="BF108" s="220">
        <f>IF(O108="snížená",K108,0)</f>
        <v>0</v>
      </c>
      <c r="BG108" s="220">
        <f>IF(O108="zákl. přenesená",K108,0)</f>
        <v>0</v>
      </c>
      <c r="BH108" s="220">
        <f>IF(O108="sníž. přenesená",K108,0)</f>
        <v>0</v>
      </c>
      <c r="BI108" s="220">
        <f>IF(O108="nulová",K108,0)</f>
        <v>0</v>
      </c>
      <c r="BJ108" s="15" t="s">
        <v>81</v>
      </c>
      <c r="BK108" s="220">
        <f>ROUND(P108*H108,2)</f>
        <v>0</v>
      </c>
      <c r="BL108" s="15" t="s">
        <v>133</v>
      </c>
      <c r="BM108" s="219" t="s">
        <v>177</v>
      </c>
    </row>
    <row r="109" s="2" customFormat="1">
      <c r="A109" s="36"/>
      <c r="B109" s="37"/>
      <c r="C109" s="38"/>
      <c r="D109" s="221" t="s">
        <v>134</v>
      </c>
      <c r="E109" s="38"/>
      <c r="F109" s="222" t="s">
        <v>176</v>
      </c>
      <c r="G109" s="38"/>
      <c r="H109" s="38"/>
      <c r="I109" s="135"/>
      <c r="J109" s="135"/>
      <c r="K109" s="38"/>
      <c r="L109" s="38"/>
      <c r="M109" s="42"/>
      <c r="N109" s="223"/>
      <c r="O109" s="224"/>
      <c r="P109" s="82"/>
      <c r="Q109" s="82"/>
      <c r="R109" s="82"/>
      <c r="S109" s="82"/>
      <c r="T109" s="82"/>
      <c r="U109" s="82"/>
      <c r="V109" s="82"/>
      <c r="W109" s="82"/>
      <c r="X109" s="83"/>
      <c r="Y109" s="36"/>
      <c r="Z109" s="36"/>
      <c r="AA109" s="36"/>
      <c r="AB109" s="36"/>
      <c r="AC109" s="36"/>
      <c r="AD109" s="36"/>
      <c r="AE109" s="36"/>
      <c r="AT109" s="15" t="s">
        <v>134</v>
      </c>
      <c r="AU109" s="15" t="s">
        <v>73</v>
      </c>
    </row>
    <row r="110" s="2" customFormat="1" ht="24" customHeight="1">
      <c r="A110" s="36"/>
      <c r="B110" s="37"/>
      <c r="C110" s="205" t="s">
        <v>178</v>
      </c>
      <c r="D110" s="205" t="s">
        <v>126</v>
      </c>
      <c r="E110" s="206" t="s">
        <v>179</v>
      </c>
      <c r="F110" s="207" t="s">
        <v>180</v>
      </c>
      <c r="G110" s="208" t="s">
        <v>181</v>
      </c>
      <c r="H110" s="209">
        <v>11</v>
      </c>
      <c r="I110" s="210"/>
      <c r="J110" s="211"/>
      <c r="K110" s="212">
        <f>ROUND(P110*H110,2)</f>
        <v>0</v>
      </c>
      <c r="L110" s="207" t="s">
        <v>138</v>
      </c>
      <c r="M110" s="213"/>
      <c r="N110" s="214" t="s">
        <v>20</v>
      </c>
      <c r="O110" s="215" t="s">
        <v>42</v>
      </c>
      <c r="P110" s="216">
        <f>I110+J110</f>
        <v>0</v>
      </c>
      <c r="Q110" s="216">
        <f>ROUND(I110*H110,2)</f>
        <v>0</v>
      </c>
      <c r="R110" s="216">
        <f>ROUND(J110*H110,2)</f>
        <v>0</v>
      </c>
      <c r="S110" s="82"/>
      <c r="T110" s="217">
        <f>S110*H110</f>
        <v>0</v>
      </c>
      <c r="U110" s="217">
        <v>0</v>
      </c>
      <c r="V110" s="217">
        <f>U110*H110</f>
        <v>0</v>
      </c>
      <c r="W110" s="217">
        <v>0</v>
      </c>
      <c r="X110" s="218">
        <f>W110*H110</f>
        <v>0</v>
      </c>
      <c r="Y110" s="36"/>
      <c r="Z110" s="36"/>
      <c r="AA110" s="36"/>
      <c r="AB110" s="36"/>
      <c r="AC110" s="36"/>
      <c r="AD110" s="36"/>
      <c r="AE110" s="36"/>
      <c r="AR110" s="219" t="s">
        <v>131</v>
      </c>
      <c r="AT110" s="219" t="s">
        <v>126</v>
      </c>
      <c r="AU110" s="219" t="s">
        <v>73</v>
      </c>
      <c r="AY110" s="15" t="s">
        <v>132</v>
      </c>
      <c r="BE110" s="220">
        <f>IF(O110="základní",K110,0)</f>
        <v>0</v>
      </c>
      <c r="BF110" s="220">
        <f>IF(O110="snížená",K110,0)</f>
        <v>0</v>
      </c>
      <c r="BG110" s="220">
        <f>IF(O110="zákl. přenesená",K110,0)</f>
        <v>0</v>
      </c>
      <c r="BH110" s="220">
        <f>IF(O110="sníž. přenesená",K110,0)</f>
        <v>0</v>
      </c>
      <c r="BI110" s="220">
        <f>IF(O110="nulová",K110,0)</f>
        <v>0</v>
      </c>
      <c r="BJ110" s="15" t="s">
        <v>81</v>
      </c>
      <c r="BK110" s="220">
        <f>ROUND(P110*H110,2)</f>
        <v>0</v>
      </c>
      <c r="BL110" s="15" t="s">
        <v>133</v>
      </c>
      <c r="BM110" s="219" t="s">
        <v>182</v>
      </c>
    </row>
    <row r="111" s="2" customFormat="1">
      <c r="A111" s="36"/>
      <c r="B111" s="37"/>
      <c r="C111" s="38"/>
      <c r="D111" s="221" t="s">
        <v>134</v>
      </c>
      <c r="E111" s="38"/>
      <c r="F111" s="222" t="s">
        <v>180</v>
      </c>
      <c r="G111" s="38"/>
      <c r="H111" s="38"/>
      <c r="I111" s="135"/>
      <c r="J111" s="135"/>
      <c r="K111" s="38"/>
      <c r="L111" s="38"/>
      <c r="M111" s="42"/>
      <c r="N111" s="223"/>
      <c r="O111" s="224"/>
      <c r="P111" s="82"/>
      <c r="Q111" s="82"/>
      <c r="R111" s="82"/>
      <c r="S111" s="82"/>
      <c r="T111" s="82"/>
      <c r="U111" s="82"/>
      <c r="V111" s="82"/>
      <c r="W111" s="82"/>
      <c r="X111" s="83"/>
      <c r="Y111" s="36"/>
      <c r="Z111" s="36"/>
      <c r="AA111" s="36"/>
      <c r="AB111" s="36"/>
      <c r="AC111" s="36"/>
      <c r="AD111" s="36"/>
      <c r="AE111" s="36"/>
      <c r="AT111" s="15" t="s">
        <v>134</v>
      </c>
      <c r="AU111" s="15" t="s">
        <v>73</v>
      </c>
    </row>
    <row r="112" s="2" customFormat="1" ht="24" customHeight="1">
      <c r="A112" s="36"/>
      <c r="B112" s="37"/>
      <c r="C112" s="205" t="s">
        <v>9</v>
      </c>
      <c r="D112" s="205" t="s">
        <v>126</v>
      </c>
      <c r="E112" s="206" t="s">
        <v>183</v>
      </c>
      <c r="F112" s="207" t="s">
        <v>184</v>
      </c>
      <c r="G112" s="208" t="s">
        <v>181</v>
      </c>
      <c r="H112" s="209">
        <v>22</v>
      </c>
      <c r="I112" s="210"/>
      <c r="J112" s="211"/>
      <c r="K112" s="212">
        <f>ROUND(P112*H112,2)</f>
        <v>0</v>
      </c>
      <c r="L112" s="207" t="s">
        <v>130</v>
      </c>
      <c r="M112" s="213"/>
      <c r="N112" s="214" t="s">
        <v>20</v>
      </c>
      <c r="O112" s="215" t="s">
        <v>42</v>
      </c>
      <c r="P112" s="216">
        <f>I112+J112</f>
        <v>0</v>
      </c>
      <c r="Q112" s="216">
        <f>ROUND(I112*H112,2)</f>
        <v>0</v>
      </c>
      <c r="R112" s="216">
        <f>ROUND(J112*H112,2)</f>
        <v>0</v>
      </c>
      <c r="S112" s="82"/>
      <c r="T112" s="217">
        <f>S112*H112</f>
        <v>0</v>
      </c>
      <c r="U112" s="217">
        <v>0</v>
      </c>
      <c r="V112" s="217">
        <f>U112*H112</f>
        <v>0</v>
      </c>
      <c r="W112" s="217">
        <v>0</v>
      </c>
      <c r="X112" s="218">
        <f>W112*H112</f>
        <v>0</v>
      </c>
      <c r="Y112" s="36"/>
      <c r="Z112" s="36"/>
      <c r="AA112" s="36"/>
      <c r="AB112" s="36"/>
      <c r="AC112" s="36"/>
      <c r="AD112" s="36"/>
      <c r="AE112" s="36"/>
      <c r="AR112" s="219" t="s">
        <v>131</v>
      </c>
      <c r="AT112" s="219" t="s">
        <v>126</v>
      </c>
      <c r="AU112" s="219" t="s">
        <v>73</v>
      </c>
      <c r="AY112" s="15" t="s">
        <v>132</v>
      </c>
      <c r="BE112" s="220">
        <f>IF(O112="základní",K112,0)</f>
        <v>0</v>
      </c>
      <c r="BF112" s="220">
        <f>IF(O112="snížená",K112,0)</f>
        <v>0</v>
      </c>
      <c r="BG112" s="220">
        <f>IF(O112="zákl. přenesená",K112,0)</f>
        <v>0</v>
      </c>
      <c r="BH112" s="220">
        <f>IF(O112="sníž. přenesená",K112,0)</f>
        <v>0</v>
      </c>
      <c r="BI112" s="220">
        <f>IF(O112="nulová",K112,0)</f>
        <v>0</v>
      </c>
      <c r="BJ112" s="15" t="s">
        <v>81</v>
      </c>
      <c r="BK112" s="220">
        <f>ROUND(P112*H112,2)</f>
        <v>0</v>
      </c>
      <c r="BL112" s="15" t="s">
        <v>133</v>
      </c>
      <c r="BM112" s="219" t="s">
        <v>185</v>
      </c>
    </row>
    <row r="113" s="2" customFormat="1">
      <c r="A113" s="36"/>
      <c r="B113" s="37"/>
      <c r="C113" s="38"/>
      <c r="D113" s="221" t="s">
        <v>134</v>
      </c>
      <c r="E113" s="38"/>
      <c r="F113" s="222" t="s">
        <v>184</v>
      </c>
      <c r="G113" s="38"/>
      <c r="H113" s="38"/>
      <c r="I113" s="135"/>
      <c r="J113" s="135"/>
      <c r="K113" s="38"/>
      <c r="L113" s="38"/>
      <c r="M113" s="42"/>
      <c r="N113" s="223"/>
      <c r="O113" s="224"/>
      <c r="P113" s="82"/>
      <c r="Q113" s="82"/>
      <c r="R113" s="82"/>
      <c r="S113" s="82"/>
      <c r="T113" s="82"/>
      <c r="U113" s="82"/>
      <c r="V113" s="82"/>
      <c r="W113" s="82"/>
      <c r="X113" s="83"/>
      <c r="Y113" s="36"/>
      <c r="Z113" s="36"/>
      <c r="AA113" s="36"/>
      <c r="AB113" s="36"/>
      <c r="AC113" s="36"/>
      <c r="AD113" s="36"/>
      <c r="AE113" s="36"/>
      <c r="AT113" s="15" t="s">
        <v>134</v>
      </c>
      <c r="AU113" s="15" t="s">
        <v>73</v>
      </c>
    </row>
    <row r="114" s="2" customFormat="1" ht="24" customHeight="1">
      <c r="A114" s="36"/>
      <c r="B114" s="37"/>
      <c r="C114" s="205" t="s">
        <v>186</v>
      </c>
      <c r="D114" s="205" t="s">
        <v>126</v>
      </c>
      <c r="E114" s="206" t="s">
        <v>187</v>
      </c>
      <c r="F114" s="207" t="s">
        <v>188</v>
      </c>
      <c r="G114" s="208" t="s">
        <v>129</v>
      </c>
      <c r="H114" s="209">
        <v>24</v>
      </c>
      <c r="I114" s="210"/>
      <c r="J114" s="211"/>
      <c r="K114" s="212">
        <f>ROUND(P114*H114,2)</f>
        <v>0</v>
      </c>
      <c r="L114" s="207" t="s">
        <v>130</v>
      </c>
      <c r="M114" s="213"/>
      <c r="N114" s="214" t="s">
        <v>20</v>
      </c>
      <c r="O114" s="215" t="s">
        <v>42</v>
      </c>
      <c r="P114" s="216">
        <f>I114+J114</f>
        <v>0</v>
      </c>
      <c r="Q114" s="216">
        <f>ROUND(I114*H114,2)</f>
        <v>0</v>
      </c>
      <c r="R114" s="216">
        <f>ROUND(J114*H114,2)</f>
        <v>0</v>
      </c>
      <c r="S114" s="82"/>
      <c r="T114" s="217">
        <f>S114*H114</f>
        <v>0</v>
      </c>
      <c r="U114" s="217">
        <v>0</v>
      </c>
      <c r="V114" s="217">
        <f>U114*H114</f>
        <v>0</v>
      </c>
      <c r="W114" s="217">
        <v>0</v>
      </c>
      <c r="X114" s="218">
        <f>W114*H114</f>
        <v>0</v>
      </c>
      <c r="Y114" s="36"/>
      <c r="Z114" s="36"/>
      <c r="AA114" s="36"/>
      <c r="AB114" s="36"/>
      <c r="AC114" s="36"/>
      <c r="AD114" s="36"/>
      <c r="AE114" s="36"/>
      <c r="AR114" s="219" t="s">
        <v>131</v>
      </c>
      <c r="AT114" s="219" t="s">
        <v>126</v>
      </c>
      <c r="AU114" s="219" t="s">
        <v>73</v>
      </c>
      <c r="AY114" s="15" t="s">
        <v>132</v>
      </c>
      <c r="BE114" s="220">
        <f>IF(O114="základní",K114,0)</f>
        <v>0</v>
      </c>
      <c r="BF114" s="220">
        <f>IF(O114="snížená",K114,0)</f>
        <v>0</v>
      </c>
      <c r="BG114" s="220">
        <f>IF(O114="zákl. přenesená",K114,0)</f>
        <v>0</v>
      </c>
      <c r="BH114" s="220">
        <f>IF(O114="sníž. přenesená",K114,0)</f>
        <v>0</v>
      </c>
      <c r="BI114" s="220">
        <f>IF(O114="nulová",K114,0)</f>
        <v>0</v>
      </c>
      <c r="BJ114" s="15" t="s">
        <v>81</v>
      </c>
      <c r="BK114" s="220">
        <f>ROUND(P114*H114,2)</f>
        <v>0</v>
      </c>
      <c r="BL114" s="15" t="s">
        <v>133</v>
      </c>
      <c r="BM114" s="219" t="s">
        <v>189</v>
      </c>
    </row>
    <row r="115" s="2" customFormat="1">
      <c r="A115" s="36"/>
      <c r="B115" s="37"/>
      <c r="C115" s="38"/>
      <c r="D115" s="221" t="s">
        <v>134</v>
      </c>
      <c r="E115" s="38"/>
      <c r="F115" s="222" t="s">
        <v>188</v>
      </c>
      <c r="G115" s="38"/>
      <c r="H115" s="38"/>
      <c r="I115" s="135"/>
      <c r="J115" s="135"/>
      <c r="K115" s="38"/>
      <c r="L115" s="38"/>
      <c r="M115" s="42"/>
      <c r="N115" s="223"/>
      <c r="O115" s="224"/>
      <c r="P115" s="82"/>
      <c r="Q115" s="82"/>
      <c r="R115" s="82"/>
      <c r="S115" s="82"/>
      <c r="T115" s="82"/>
      <c r="U115" s="82"/>
      <c r="V115" s="82"/>
      <c r="W115" s="82"/>
      <c r="X115" s="83"/>
      <c r="Y115" s="36"/>
      <c r="Z115" s="36"/>
      <c r="AA115" s="36"/>
      <c r="AB115" s="36"/>
      <c r="AC115" s="36"/>
      <c r="AD115" s="36"/>
      <c r="AE115" s="36"/>
      <c r="AT115" s="15" t="s">
        <v>134</v>
      </c>
      <c r="AU115" s="15" t="s">
        <v>73</v>
      </c>
    </row>
    <row r="116" s="2" customFormat="1" ht="16.5" customHeight="1">
      <c r="A116" s="36"/>
      <c r="B116" s="37"/>
      <c r="C116" s="205" t="s">
        <v>190</v>
      </c>
      <c r="D116" s="205" t="s">
        <v>126</v>
      </c>
      <c r="E116" s="206" t="s">
        <v>191</v>
      </c>
      <c r="F116" s="207" t="s">
        <v>192</v>
      </c>
      <c r="G116" s="208" t="s">
        <v>193</v>
      </c>
      <c r="H116" s="209">
        <v>240</v>
      </c>
      <c r="I116" s="210"/>
      <c r="J116" s="211"/>
      <c r="K116" s="212">
        <f>ROUND(P116*H116,2)</f>
        <v>0</v>
      </c>
      <c r="L116" s="207" t="s">
        <v>20</v>
      </c>
      <c r="M116" s="213"/>
      <c r="N116" s="214" t="s">
        <v>20</v>
      </c>
      <c r="O116" s="215" t="s">
        <v>42</v>
      </c>
      <c r="P116" s="216">
        <f>I116+J116</f>
        <v>0</v>
      </c>
      <c r="Q116" s="216">
        <f>ROUND(I116*H116,2)</f>
        <v>0</v>
      </c>
      <c r="R116" s="216">
        <f>ROUND(J116*H116,2)</f>
        <v>0</v>
      </c>
      <c r="S116" s="82"/>
      <c r="T116" s="217">
        <f>S116*H116</f>
        <v>0</v>
      </c>
      <c r="U116" s="217">
        <v>0</v>
      </c>
      <c r="V116" s="217">
        <f>U116*H116</f>
        <v>0</v>
      </c>
      <c r="W116" s="217">
        <v>0</v>
      </c>
      <c r="X116" s="218">
        <f>W116*H116</f>
        <v>0</v>
      </c>
      <c r="Y116" s="36"/>
      <c r="Z116" s="36"/>
      <c r="AA116" s="36"/>
      <c r="AB116" s="36"/>
      <c r="AC116" s="36"/>
      <c r="AD116" s="36"/>
      <c r="AE116" s="36"/>
      <c r="AR116" s="219" t="s">
        <v>131</v>
      </c>
      <c r="AT116" s="219" t="s">
        <v>126</v>
      </c>
      <c r="AU116" s="219" t="s">
        <v>73</v>
      </c>
      <c r="AY116" s="15" t="s">
        <v>132</v>
      </c>
      <c r="BE116" s="220">
        <f>IF(O116="základní",K116,0)</f>
        <v>0</v>
      </c>
      <c r="BF116" s="220">
        <f>IF(O116="snížená",K116,0)</f>
        <v>0</v>
      </c>
      <c r="BG116" s="220">
        <f>IF(O116="zákl. přenesená",K116,0)</f>
        <v>0</v>
      </c>
      <c r="BH116" s="220">
        <f>IF(O116="sníž. přenesená",K116,0)</f>
        <v>0</v>
      </c>
      <c r="BI116" s="220">
        <f>IF(O116="nulová",K116,0)</f>
        <v>0</v>
      </c>
      <c r="BJ116" s="15" t="s">
        <v>81</v>
      </c>
      <c r="BK116" s="220">
        <f>ROUND(P116*H116,2)</f>
        <v>0</v>
      </c>
      <c r="BL116" s="15" t="s">
        <v>133</v>
      </c>
      <c r="BM116" s="219" t="s">
        <v>194</v>
      </c>
    </row>
    <row r="117" s="2" customFormat="1">
      <c r="A117" s="36"/>
      <c r="B117" s="37"/>
      <c r="C117" s="38"/>
      <c r="D117" s="221" t="s">
        <v>134</v>
      </c>
      <c r="E117" s="38"/>
      <c r="F117" s="222" t="s">
        <v>192</v>
      </c>
      <c r="G117" s="38"/>
      <c r="H117" s="38"/>
      <c r="I117" s="135"/>
      <c r="J117" s="135"/>
      <c r="K117" s="38"/>
      <c r="L117" s="38"/>
      <c r="M117" s="42"/>
      <c r="N117" s="223"/>
      <c r="O117" s="224"/>
      <c r="P117" s="82"/>
      <c r="Q117" s="82"/>
      <c r="R117" s="82"/>
      <c r="S117" s="82"/>
      <c r="T117" s="82"/>
      <c r="U117" s="82"/>
      <c r="V117" s="82"/>
      <c r="W117" s="82"/>
      <c r="X117" s="83"/>
      <c r="Y117" s="36"/>
      <c r="Z117" s="36"/>
      <c r="AA117" s="36"/>
      <c r="AB117" s="36"/>
      <c r="AC117" s="36"/>
      <c r="AD117" s="36"/>
      <c r="AE117" s="36"/>
      <c r="AT117" s="15" t="s">
        <v>134</v>
      </c>
      <c r="AU117" s="15" t="s">
        <v>73</v>
      </c>
    </row>
    <row r="118" s="2" customFormat="1" ht="16.5" customHeight="1">
      <c r="A118" s="36"/>
      <c r="B118" s="37"/>
      <c r="C118" s="205" t="s">
        <v>195</v>
      </c>
      <c r="D118" s="205" t="s">
        <v>126</v>
      </c>
      <c r="E118" s="206" t="s">
        <v>196</v>
      </c>
      <c r="F118" s="207" t="s">
        <v>197</v>
      </c>
      <c r="G118" s="208" t="s">
        <v>193</v>
      </c>
      <c r="H118" s="209">
        <v>48</v>
      </c>
      <c r="I118" s="210"/>
      <c r="J118" s="211"/>
      <c r="K118" s="212">
        <f>ROUND(P118*H118,2)</f>
        <v>0</v>
      </c>
      <c r="L118" s="207" t="s">
        <v>20</v>
      </c>
      <c r="M118" s="213"/>
      <c r="N118" s="214" t="s">
        <v>20</v>
      </c>
      <c r="O118" s="215" t="s">
        <v>42</v>
      </c>
      <c r="P118" s="216">
        <f>I118+J118</f>
        <v>0</v>
      </c>
      <c r="Q118" s="216">
        <f>ROUND(I118*H118,2)</f>
        <v>0</v>
      </c>
      <c r="R118" s="216">
        <f>ROUND(J118*H118,2)</f>
        <v>0</v>
      </c>
      <c r="S118" s="82"/>
      <c r="T118" s="217">
        <f>S118*H118</f>
        <v>0</v>
      </c>
      <c r="U118" s="217">
        <v>0</v>
      </c>
      <c r="V118" s="217">
        <f>U118*H118</f>
        <v>0</v>
      </c>
      <c r="W118" s="217">
        <v>0</v>
      </c>
      <c r="X118" s="218">
        <f>W118*H118</f>
        <v>0</v>
      </c>
      <c r="Y118" s="36"/>
      <c r="Z118" s="36"/>
      <c r="AA118" s="36"/>
      <c r="AB118" s="36"/>
      <c r="AC118" s="36"/>
      <c r="AD118" s="36"/>
      <c r="AE118" s="36"/>
      <c r="AR118" s="219" t="s">
        <v>131</v>
      </c>
      <c r="AT118" s="219" t="s">
        <v>126</v>
      </c>
      <c r="AU118" s="219" t="s">
        <v>73</v>
      </c>
      <c r="AY118" s="15" t="s">
        <v>132</v>
      </c>
      <c r="BE118" s="220">
        <f>IF(O118="základní",K118,0)</f>
        <v>0</v>
      </c>
      <c r="BF118" s="220">
        <f>IF(O118="snížená",K118,0)</f>
        <v>0</v>
      </c>
      <c r="BG118" s="220">
        <f>IF(O118="zákl. přenesená",K118,0)</f>
        <v>0</v>
      </c>
      <c r="BH118" s="220">
        <f>IF(O118="sníž. přenesená",K118,0)</f>
        <v>0</v>
      </c>
      <c r="BI118" s="220">
        <f>IF(O118="nulová",K118,0)</f>
        <v>0</v>
      </c>
      <c r="BJ118" s="15" t="s">
        <v>81</v>
      </c>
      <c r="BK118" s="220">
        <f>ROUND(P118*H118,2)</f>
        <v>0</v>
      </c>
      <c r="BL118" s="15" t="s">
        <v>133</v>
      </c>
      <c r="BM118" s="219" t="s">
        <v>198</v>
      </c>
    </row>
    <row r="119" s="2" customFormat="1">
      <c r="A119" s="36"/>
      <c r="B119" s="37"/>
      <c r="C119" s="38"/>
      <c r="D119" s="221" t="s">
        <v>134</v>
      </c>
      <c r="E119" s="38"/>
      <c r="F119" s="222" t="s">
        <v>197</v>
      </c>
      <c r="G119" s="38"/>
      <c r="H119" s="38"/>
      <c r="I119" s="135"/>
      <c r="J119" s="135"/>
      <c r="K119" s="38"/>
      <c r="L119" s="38"/>
      <c r="M119" s="42"/>
      <c r="N119" s="223"/>
      <c r="O119" s="224"/>
      <c r="P119" s="82"/>
      <c r="Q119" s="82"/>
      <c r="R119" s="82"/>
      <c r="S119" s="82"/>
      <c r="T119" s="82"/>
      <c r="U119" s="82"/>
      <c r="V119" s="82"/>
      <c r="W119" s="82"/>
      <c r="X119" s="83"/>
      <c r="Y119" s="36"/>
      <c r="Z119" s="36"/>
      <c r="AA119" s="36"/>
      <c r="AB119" s="36"/>
      <c r="AC119" s="36"/>
      <c r="AD119" s="36"/>
      <c r="AE119" s="36"/>
      <c r="AT119" s="15" t="s">
        <v>134</v>
      </c>
      <c r="AU119" s="15" t="s">
        <v>73</v>
      </c>
    </row>
    <row r="120" s="2" customFormat="1" ht="16.5" customHeight="1">
      <c r="A120" s="36"/>
      <c r="B120" s="37"/>
      <c r="C120" s="205" t="s">
        <v>199</v>
      </c>
      <c r="D120" s="205" t="s">
        <v>126</v>
      </c>
      <c r="E120" s="206" t="s">
        <v>200</v>
      </c>
      <c r="F120" s="207" t="s">
        <v>201</v>
      </c>
      <c r="G120" s="208" t="s">
        <v>193</v>
      </c>
      <c r="H120" s="209">
        <v>72</v>
      </c>
      <c r="I120" s="210"/>
      <c r="J120" s="211"/>
      <c r="K120" s="212">
        <f>ROUND(P120*H120,2)</f>
        <v>0</v>
      </c>
      <c r="L120" s="207" t="s">
        <v>20</v>
      </c>
      <c r="M120" s="213"/>
      <c r="N120" s="214" t="s">
        <v>20</v>
      </c>
      <c r="O120" s="215" t="s">
        <v>42</v>
      </c>
      <c r="P120" s="216">
        <f>I120+J120</f>
        <v>0</v>
      </c>
      <c r="Q120" s="216">
        <f>ROUND(I120*H120,2)</f>
        <v>0</v>
      </c>
      <c r="R120" s="216">
        <f>ROUND(J120*H120,2)</f>
        <v>0</v>
      </c>
      <c r="S120" s="82"/>
      <c r="T120" s="217">
        <f>S120*H120</f>
        <v>0</v>
      </c>
      <c r="U120" s="217">
        <v>0</v>
      </c>
      <c r="V120" s="217">
        <f>U120*H120</f>
        <v>0</v>
      </c>
      <c r="W120" s="217">
        <v>0</v>
      </c>
      <c r="X120" s="218">
        <f>W120*H120</f>
        <v>0</v>
      </c>
      <c r="Y120" s="36"/>
      <c r="Z120" s="36"/>
      <c r="AA120" s="36"/>
      <c r="AB120" s="36"/>
      <c r="AC120" s="36"/>
      <c r="AD120" s="36"/>
      <c r="AE120" s="36"/>
      <c r="AR120" s="219" t="s">
        <v>131</v>
      </c>
      <c r="AT120" s="219" t="s">
        <v>126</v>
      </c>
      <c r="AU120" s="219" t="s">
        <v>73</v>
      </c>
      <c r="AY120" s="15" t="s">
        <v>132</v>
      </c>
      <c r="BE120" s="220">
        <f>IF(O120="základní",K120,0)</f>
        <v>0</v>
      </c>
      <c r="BF120" s="220">
        <f>IF(O120="snížená",K120,0)</f>
        <v>0</v>
      </c>
      <c r="BG120" s="220">
        <f>IF(O120="zákl. přenesená",K120,0)</f>
        <v>0</v>
      </c>
      <c r="BH120" s="220">
        <f>IF(O120="sníž. přenesená",K120,0)</f>
        <v>0</v>
      </c>
      <c r="BI120" s="220">
        <f>IF(O120="nulová",K120,0)</f>
        <v>0</v>
      </c>
      <c r="BJ120" s="15" t="s">
        <v>81</v>
      </c>
      <c r="BK120" s="220">
        <f>ROUND(P120*H120,2)</f>
        <v>0</v>
      </c>
      <c r="BL120" s="15" t="s">
        <v>133</v>
      </c>
      <c r="BM120" s="219" t="s">
        <v>202</v>
      </c>
    </row>
    <row r="121" s="2" customFormat="1">
      <c r="A121" s="36"/>
      <c r="B121" s="37"/>
      <c r="C121" s="38"/>
      <c r="D121" s="221" t="s">
        <v>134</v>
      </c>
      <c r="E121" s="38"/>
      <c r="F121" s="222" t="s">
        <v>201</v>
      </c>
      <c r="G121" s="38"/>
      <c r="H121" s="38"/>
      <c r="I121" s="135"/>
      <c r="J121" s="135"/>
      <c r="K121" s="38"/>
      <c r="L121" s="38"/>
      <c r="M121" s="42"/>
      <c r="N121" s="223"/>
      <c r="O121" s="224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134</v>
      </c>
      <c r="AU121" s="15" t="s">
        <v>73</v>
      </c>
    </row>
    <row r="122" s="12" customFormat="1" ht="25.92" customHeight="1">
      <c r="A122" s="12"/>
      <c r="B122" s="225"/>
      <c r="C122" s="226"/>
      <c r="D122" s="227" t="s">
        <v>72</v>
      </c>
      <c r="E122" s="228" t="s">
        <v>203</v>
      </c>
      <c r="F122" s="228" t="s">
        <v>204</v>
      </c>
      <c r="G122" s="226"/>
      <c r="H122" s="226"/>
      <c r="I122" s="229"/>
      <c r="J122" s="229"/>
      <c r="K122" s="230">
        <f>BK122</f>
        <v>0</v>
      </c>
      <c r="L122" s="226"/>
      <c r="M122" s="231"/>
      <c r="N122" s="232"/>
      <c r="O122" s="233"/>
      <c r="P122" s="233"/>
      <c r="Q122" s="234">
        <f>Q123+Q139</f>
        <v>0</v>
      </c>
      <c r="R122" s="234">
        <f>R123+R139</f>
        <v>0</v>
      </c>
      <c r="S122" s="233"/>
      <c r="T122" s="235">
        <f>T123+T139</f>
        <v>0</v>
      </c>
      <c r="U122" s="233"/>
      <c r="V122" s="235">
        <f>V123+V139</f>
        <v>0</v>
      </c>
      <c r="W122" s="233"/>
      <c r="X122" s="236">
        <f>X123+X139</f>
        <v>0</v>
      </c>
      <c r="Y122" s="12"/>
      <c r="Z122" s="12"/>
      <c r="AA122" s="12"/>
      <c r="AB122" s="12"/>
      <c r="AC122" s="12"/>
      <c r="AD122" s="12"/>
      <c r="AE122" s="12"/>
      <c r="AR122" s="237" t="s">
        <v>81</v>
      </c>
      <c r="AT122" s="238" t="s">
        <v>72</v>
      </c>
      <c r="AU122" s="238" t="s">
        <v>73</v>
      </c>
      <c r="AY122" s="237" t="s">
        <v>132</v>
      </c>
      <c r="BK122" s="239">
        <f>BK123+BK139</f>
        <v>0</v>
      </c>
    </row>
    <row r="123" s="12" customFormat="1" ht="22.8" customHeight="1">
      <c r="A123" s="12"/>
      <c r="B123" s="225"/>
      <c r="C123" s="226"/>
      <c r="D123" s="227" t="s">
        <v>72</v>
      </c>
      <c r="E123" s="240" t="s">
        <v>81</v>
      </c>
      <c r="F123" s="240" t="s">
        <v>205</v>
      </c>
      <c r="G123" s="226"/>
      <c r="H123" s="226"/>
      <c r="I123" s="229"/>
      <c r="J123" s="229"/>
      <c r="K123" s="241">
        <f>BK123</f>
        <v>0</v>
      </c>
      <c r="L123" s="226"/>
      <c r="M123" s="231"/>
      <c r="N123" s="232"/>
      <c r="O123" s="233"/>
      <c r="P123" s="233"/>
      <c r="Q123" s="234">
        <f>SUM(Q124:Q138)</f>
        <v>0</v>
      </c>
      <c r="R123" s="234">
        <f>SUM(R124:R138)</f>
        <v>0</v>
      </c>
      <c r="S123" s="233"/>
      <c r="T123" s="235">
        <f>SUM(T124:T138)</f>
        <v>0</v>
      </c>
      <c r="U123" s="233"/>
      <c r="V123" s="235">
        <f>SUM(V124:V138)</f>
        <v>0</v>
      </c>
      <c r="W123" s="233"/>
      <c r="X123" s="236">
        <f>SUM(X124:X138)</f>
        <v>0</v>
      </c>
      <c r="Y123" s="12"/>
      <c r="Z123" s="12"/>
      <c r="AA123" s="12"/>
      <c r="AB123" s="12"/>
      <c r="AC123" s="12"/>
      <c r="AD123" s="12"/>
      <c r="AE123" s="12"/>
      <c r="AR123" s="237" t="s">
        <v>81</v>
      </c>
      <c r="AT123" s="238" t="s">
        <v>72</v>
      </c>
      <c r="AU123" s="238" t="s">
        <v>81</v>
      </c>
      <c r="AY123" s="237" t="s">
        <v>132</v>
      </c>
      <c r="BK123" s="239">
        <f>SUM(BK124:BK138)</f>
        <v>0</v>
      </c>
    </row>
    <row r="124" s="2" customFormat="1" ht="24" customHeight="1">
      <c r="A124" s="36"/>
      <c r="B124" s="37"/>
      <c r="C124" s="242" t="s">
        <v>159</v>
      </c>
      <c r="D124" s="242" t="s">
        <v>206</v>
      </c>
      <c r="E124" s="243" t="s">
        <v>207</v>
      </c>
      <c r="F124" s="244" t="s">
        <v>208</v>
      </c>
      <c r="G124" s="245" t="s">
        <v>137</v>
      </c>
      <c r="H124" s="246">
        <v>6</v>
      </c>
      <c r="I124" s="247"/>
      <c r="J124" s="247"/>
      <c r="K124" s="248">
        <f>ROUND(P124*H124,2)</f>
        <v>0</v>
      </c>
      <c r="L124" s="244" t="s">
        <v>20</v>
      </c>
      <c r="M124" s="42"/>
      <c r="N124" s="249" t="s">
        <v>20</v>
      </c>
      <c r="O124" s="215" t="s">
        <v>42</v>
      </c>
      <c r="P124" s="216">
        <f>I124+J124</f>
        <v>0</v>
      </c>
      <c r="Q124" s="216">
        <f>ROUND(I124*H124,2)</f>
        <v>0</v>
      </c>
      <c r="R124" s="216">
        <f>ROUND(J124*H124,2)</f>
        <v>0</v>
      </c>
      <c r="S124" s="82"/>
      <c r="T124" s="217">
        <f>S124*H124</f>
        <v>0</v>
      </c>
      <c r="U124" s="217">
        <v>0</v>
      </c>
      <c r="V124" s="217">
        <f>U124*H124</f>
        <v>0</v>
      </c>
      <c r="W124" s="217">
        <v>0</v>
      </c>
      <c r="X124" s="218">
        <f>W124*H124</f>
        <v>0</v>
      </c>
      <c r="Y124" s="36"/>
      <c r="Z124" s="36"/>
      <c r="AA124" s="36"/>
      <c r="AB124" s="36"/>
      <c r="AC124" s="36"/>
      <c r="AD124" s="36"/>
      <c r="AE124" s="36"/>
      <c r="AR124" s="219" t="s">
        <v>133</v>
      </c>
      <c r="AT124" s="219" t="s">
        <v>206</v>
      </c>
      <c r="AU124" s="219" t="s">
        <v>83</v>
      </c>
      <c r="AY124" s="15" t="s">
        <v>132</v>
      </c>
      <c r="BE124" s="220">
        <f>IF(O124="základní",K124,0)</f>
        <v>0</v>
      </c>
      <c r="BF124" s="220">
        <f>IF(O124="snížená",K124,0)</f>
        <v>0</v>
      </c>
      <c r="BG124" s="220">
        <f>IF(O124="zákl. přenesená",K124,0)</f>
        <v>0</v>
      </c>
      <c r="BH124" s="220">
        <f>IF(O124="sníž. přenesená",K124,0)</f>
        <v>0</v>
      </c>
      <c r="BI124" s="220">
        <f>IF(O124="nulová",K124,0)</f>
        <v>0</v>
      </c>
      <c r="BJ124" s="15" t="s">
        <v>81</v>
      </c>
      <c r="BK124" s="220">
        <f>ROUND(P124*H124,2)</f>
        <v>0</v>
      </c>
      <c r="BL124" s="15" t="s">
        <v>133</v>
      </c>
      <c r="BM124" s="219" t="s">
        <v>209</v>
      </c>
    </row>
    <row r="125" s="2" customFormat="1">
      <c r="A125" s="36"/>
      <c r="B125" s="37"/>
      <c r="C125" s="38"/>
      <c r="D125" s="221" t="s">
        <v>134</v>
      </c>
      <c r="E125" s="38"/>
      <c r="F125" s="222" t="s">
        <v>208</v>
      </c>
      <c r="G125" s="38"/>
      <c r="H125" s="38"/>
      <c r="I125" s="135"/>
      <c r="J125" s="135"/>
      <c r="K125" s="38"/>
      <c r="L125" s="38"/>
      <c r="M125" s="42"/>
      <c r="N125" s="223"/>
      <c r="O125" s="224"/>
      <c r="P125" s="82"/>
      <c r="Q125" s="82"/>
      <c r="R125" s="82"/>
      <c r="S125" s="82"/>
      <c r="T125" s="82"/>
      <c r="U125" s="82"/>
      <c r="V125" s="82"/>
      <c r="W125" s="82"/>
      <c r="X125" s="83"/>
      <c r="Y125" s="36"/>
      <c r="Z125" s="36"/>
      <c r="AA125" s="36"/>
      <c r="AB125" s="36"/>
      <c r="AC125" s="36"/>
      <c r="AD125" s="36"/>
      <c r="AE125" s="36"/>
      <c r="AT125" s="15" t="s">
        <v>134</v>
      </c>
      <c r="AU125" s="15" t="s">
        <v>83</v>
      </c>
    </row>
    <row r="126" s="2" customFormat="1">
      <c r="A126" s="36"/>
      <c r="B126" s="37"/>
      <c r="C126" s="38"/>
      <c r="D126" s="221" t="s">
        <v>210</v>
      </c>
      <c r="E126" s="38"/>
      <c r="F126" s="250" t="s">
        <v>211</v>
      </c>
      <c r="G126" s="38"/>
      <c r="H126" s="38"/>
      <c r="I126" s="135"/>
      <c r="J126" s="135"/>
      <c r="K126" s="38"/>
      <c r="L126" s="38"/>
      <c r="M126" s="42"/>
      <c r="N126" s="223"/>
      <c r="O126" s="224"/>
      <c r="P126" s="82"/>
      <c r="Q126" s="82"/>
      <c r="R126" s="82"/>
      <c r="S126" s="82"/>
      <c r="T126" s="82"/>
      <c r="U126" s="82"/>
      <c r="V126" s="82"/>
      <c r="W126" s="82"/>
      <c r="X126" s="83"/>
      <c r="Y126" s="36"/>
      <c r="Z126" s="36"/>
      <c r="AA126" s="36"/>
      <c r="AB126" s="36"/>
      <c r="AC126" s="36"/>
      <c r="AD126" s="36"/>
      <c r="AE126" s="36"/>
      <c r="AT126" s="15" t="s">
        <v>210</v>
      </c>
      <c r="AU126" s="15" t="s">
        <v>83</v>
      </c>
    </row>
    <row r="127" s="2" customFormat="1" ht="24" customHeight="1">
      <c r="A127" s="36"/>
      <c r="B127" s="37"/>
      <c r="C127" s="242" t="s">
        <v>8</v>
      </c>
      <c r="D127" s="242" t="s">
        <v>206</v>
      </c>
      <c r="E127" s="243" t="s">
        <v>212</v>
      </c>
      <c r="F127" s="244" t="s">
        <v>213</v>
      </c>
      <c r="G127" s="245" t="s">
        <v>137</v>
      </c>
      <c r="H127" s="246">
        <v>6</v>
      </c>
      <c r="I127" s="247"/>
      <c r="J127" s="247"/>
      <c r="K127" s="248">
        <f>ROUND(P127*H127,2)</f>
        <v>0</v>
      </c>
      <c r="L127" s="244" t="s">
        <v>20</v>
      </c>
      <c r="M127" s="42"/>
      <c r="N127" s="249" t="s">
        <v>20</v>
      </c>
      <c r="O127" s="215" t="s">
        <v>42</v>
      </c>
      <c r="P127" s="216">
        <f>I127+J127</f>
        <v>0</v>
      </c>
      <c r="Q127" s="216">
        <f>ROUND(I127*H127,2)</f>
        <v>0</v>
      </c>
      <c r="R127" s="216">
        <f>ROUND(J127*H127,2)</f>
        <v>0</v>
      </c>
      <c r="S127" s="82"/>
      <c r="T127" s="217">
        <f>S127*H127</f>
        <v>0</v>
      </c>
      <c r="U127" s="217">
        <v>0</v>
      </c>
      <c r="V127" s="217">
        <f>U127*H127</f>
        <v>0</v>
      </c>
      <c r="W127" s="217">
        <v>0</v>
      </c>
      <c r="X127" s="218">
        <f>W127*H127</f>
        <v>0</v>
      </c>
      <c r="Y127" s="36"/>
      <c r="Z127" s="36"/>
      <c r="AA127" s="36"/>
      <c r="AB127" s="36"/>
      <c r="AC127" s="36"/>
      <c r="AD127" s="36"/>
      <c r="AE127" s="36"/>
      <c r="AR127" s="219" t="s">
        <v>133</v>
      </c>
      <c r="AT127" s="219" t="s">
        <v>206</v>
      </c>
      <c r="AU127" s="219" t="s">
        <v>83</v>
      </c>
      <c r="AY127" s="15" t="s">
        <v>132</v>
      </c>
      <c r="BE127" s="220">
        <f>IF(O127="základní",K127,0)</f>
        <v>0</v>
      </c>
      <c r="BF127" s="220">
        <f>IF(O127="snížená",K127,0)</f>
        <v>0</v>
      </c>
      <c r="BG127" s="220">
        <f>IF(O127="zákl. přenesená",K127,0)</f>
        <v>0</v>
      </c>
      <c r="BH127" s="220">
        <f>IF(O127="sníž. přenesená",K127,0)</f>
        <v>0</v>
      </c>
      <c r="BI127" s="220">
        <f>IF(O127="nulová",K127,0)</f>
        <v>0</v>
      </c>
      <c r="BJ127" s="15" t="s">
        <v>81</v>
      </c>
      <c r="BK127" s="220">
        <f>ROUND(P127*H127,2)</f>
        <v>0</v>
      </c>
      <c r="BL127" s="15" t="s">
        <v>133</v>
      </c>
      <c r="BM127" s="219" t="s">
        <v>214</v>
      </c>
    </row>
    <row r="128" s="2" customFormat="1">
      <c r="A128" s="36"/>
      <c r="B128" s="37"/>
      <c r="C128" s="38"/>
      <c r="D128" s="221" t="s">
        <v>134</v>
      </c>
      <c r="E128" s="38"/>
      <c r="F128" s="222" t="s">
        <v>213</v>
      </c>
      <c r="G128" s="38"/>
      <c r="H128" s="38"/>
      <c r="I128" s="135"/>
      <c r="J128" s="135"/>
      <c r="K128" s="38"/>
      <c r="L128" s="38"/>
      <c r="M128" s="42"/>
      <c r="N128" s="223"/>
      <c r="O128" s="224"/>
      <c r="P128" s="82"/>
      <c r="Q128" s="82"/>
      <c r="R128" s="82"/>
      <c r="S128" s="82"/>
      <c r="T128" s="82"/>
      <c r="U128" s="82"/>
      <c r="V128" s="82"/>
      <c r="W128" s="82"/>
      <c r="X128" s="83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83</v>
      </c>
    </row>
    <row r="129" s="2" customFormat="1">
      <c r="A129" s="36"/>
      <c r="B129" s="37"/>
      <c r="C129" s="38"/>
      <c r="D129" s="221" t="s">
        <v>210</v>
      </c>
      <c r="E129" s="38"/>
      <c r="F129" s="250" t="s">
        <v>211</v>
      </c>
      <c r="G129" s="38"/>
      <c r="H129" s="38"/>
      <c r="I129" s="135"/>
      <c r="J129" s="135"/>
      <c r="K129" s="38"/>
      <c r="L129" s="38"/>
      <c r="M129" s="42"/>
      <c r="N129" s="223"/>
      <c r="O129" s="224"/>
      <c r="P129" s="82"/>
      <c r="Q129" s="82"/>
      <c r="R129" s="82"/>
      <c r="S129" s="82"/>
      <c r="T129" s="82"/>
      <c r="U129" s="82"/>
      <c r="V129" s="82"/>
      <c r="W129" s="82"/>
      <c r="X129" s="83"/>
      <c r="Y129" s="36"/>
      <c r="Z129" s="36"/>
      <c r="AA129" s="36"/>
      <c r="AB129" s="36"/>
      <c r="AC129" s="36"/>
      <c r="AD129" s="36"/>
      <c r="AE129" s="36"/>
      <c r="AT129" s="15" t="s">
        <v>210</v>
      </c>
      <c r="AU129" s="15" t="s">
        <v>83</v>
      </c>
    </row>
    <row r="130" s="2" customFormat="1" ht="24" customHeight="1">
      <c r="A130" s="36"/>
      <c r="B130" s="37"/>
      <c r="C130" s="242" t="s">
        <v>163</v>
      </c>
      <c r="D130" s="242" t="s">
        <v>206</v>
      </c>
      <c r="E130" s="243" t="s">
        <v>215</v>
      </c>
      <c r="F130" s="244" t="s">
        <v>216</v>
      </c>
      <c r="G130" s="245" t="s">
        <v>137</v>
      </c>
      <c r="H130" s="246">
        <v>30</v>
      </c>
      <c r="I130" s="247"/>
      <c r="J130" s="247"/>
      <c r="K130" s="248">
        <f>ROUND(P130*H130,2)</f>
        <v>0</v>
      </c>
      <c r="L130" s="244" t="s">
        <v>20</v>
      </c>
      <c r="M130" s="42"/>
      <c r="N130" s="249" t="s">
        <v>20</v>
      </c>
      <c r="O130" s="215" t="s">
        <v>42</v>
      </c>
      <c r="P130" s="216">
        <f>I130+J130</f>
        <v>0</v>
      </c>
      <c r="Q130" s="216">
        <f>ROUND(I130*H130,2)</f>
        <v>0</v>
      </c>
      <c r="R130" s="216">
        <f>ROUND(J130*H130,2)</f>
        <v>0</v>
      </c>
      <c r="S130" s="82"/>
      <c r="T130" s="217">
        <f>S130*H130</f>
        <v>0</v>
      </c>
      <c r="U130" s="217">
        <v>0</v>
      </c>
      <c r="V130" s="217">
        <f>U130*H130</f>
        <v>0</v>
      </c>
      <c r="W130" s="217">
        <v>0</v>
      </c>
      <c r="X130" s="218">
        <f>W130*H130</f>
        <v>0</v>
      </c>
      <c r="Y130" s="36"/>
      <c r="Z130" s="36"/>
      <c r="AA130" s="36"/>
      <c r="AB130" s="36"/>
      <c r="AC130" s="36"/>
      <c r="AD130" s="36"/>
      <c r="AE130" s="36"/>
      <c r="AR130" s="219" t="s">
        <v>133</v>
      </c>
      <c r="AT130" s="219" t="s">
        <v>206</v>
      </c>
      <c r="AU130" s="219" t="s">
        <v>83</v>
      </c>
      <c r="AY130" s="15" t="s">
        <v>132</v>
      </c>
      <c r="BE130" s="220">
        <f>IF(O130="základní",K130,0)</f>
        <v>0</v>
      </c>
      <c r="BF130" s="220">
        <f>IF(O130="snížená",K130,0)</f>
        <v>0</v>
      </c>
      <c r="BG130" s="220">
        <f>IF(O130="zákl. přenesená",K130,0)</f>
        <v>0</v>
      </c>
      <c r="BH130" s="220">
        <f>IF(O130="sníž. přenesená",K130,0)</f>
        <v>0</v>
      </c>
      <c r="BI130" s="220">
        <f>IF(O130="nulová",K130,0)</f>
        <v>0</v>
      </c>
      <c r="BJ130" s="15" t="s">
        <v>81</v>
      </c>
      <c r="BK130" s="220">
        <f>ROUND(P130*H130,2)</f>
        <v>0</v>
      </c>
      <c r="BL130" s="15" t="s">
        <v>133</v>
      </c>
      <c r="BM130" s="219" t="s">
        <v>217</v>
      </c>
    </row>
    <row r="131" s="2" customFormat="1">
      <c r="A131" s="36"/>
      <c r="B131" s="37"/>
      <c r="C131" s="38"/>
      <c r="D131" s="221" t="s">
        <v>134</v>
      </c>
      <c r="E131" s="38"/>
      <c r="F131" s="222" t="s">
        <v>216</v>
      </c>
      <c r="G131" s="38"/>
      <c r="H131" s="38"/>
      <c r="I131" s="135"/>
      <c r="J131" s="135"/>
      <c r="K131" s="38"/>
      <c r="L131" s="38"/>
      <c r="M131" s="42"/>
      <c r="N131" s="223"/>
      <c r="O131" s="224"/>
      <c r="P131" s="82"/>
      <c r="Q131" s="82"/>
      <c r="R131" s="82"/>
      <c r="S131" s="82"/>
      <c r="T131" s="82"/>
      <c r="U131" s="82"/>
      <c r="V131" s="82"/>
      <c r="W131" s="82"/>
      <c r="X131" s="83"/>
      <c r="Y131" s="36"/>
      <c r="Z131" s="36"/>
      <c r="AA131" s="36"/>
      <c r="AB131" s="36"/>
      <c r="AC131" s="36"/>
      <c r="AD131" s="36"/>
      <c r="AE131" s="36"/>
      <c r="AT131" s="15" t="s">
        <v>134</v>
      </c>
      <c r="AU131" s="15" t="s">
        <v>83</v>
      </c>
    </row>
    <row r="132" s="2" customFormat="1">
      <c r="A132" s="36"/>
      <c r="B132" s="37"/>
      <c r="C132" s="38"/>
      <c r="D132" s="221" t="s">
        <v>210</v>
      </c>
      <c r="E132" s="38"/>
      <c r="F132" s="250" t="s">
        <v>218</v>
      </c>
      <c r="G132" s="38"/>
      <c r="H132" s="38"/>
      <c r="I132" s="135"/>
      <c r="J132" s="135"/>
      <c r="K132" s="38"/>
      <c r="L132" s="38"/>
      <c r="M132" s="42"/>
      <c r="N132" s="223"/>
      <c r="O132" s="224"/>
      <c r="P132" s="82"/>
      <c r="Q132" s="82"/>
      <c r="R132" s="82"/>
      <c r="S132" s="82"/>
      <c r="T132" s="82"/>
      <c r="U132" s="82"/>
      <c r="V132" s="82"/>
      <c r="W132" s="82"/>
      <c r="X132" s="83"/>
      <c r="Y132" s="36"/>
      <c r="Z132" s="36"/>
      <c r="AA132" s="36"/>
      <c r="AB132" s="36"/>
      <c r="AC132" s="36"/>
      <c r="AD132" s="36"/>
      <c r="AE132" s="36"/>
      <c r="AT132" s="15" t="s">
        <v>210</v>
      </c>
      <c r="AU132" s="15" t="s">
        <v>83</v>
      </c>
    </row>
    <row r="133" s="2" customFormat="1" ht="24" customHeight="1">
      <c r="A133" s="36"/>
      <c r="B133" s="37"/>
      <c r="C133" s="242" t="s">
        <v>219</v>
      </c>
      <c r="D133" s="242" t="s">
        <v>206</v>
      </c>
      <c r="E133" s="243" t="s">
        <v>220</v>
      </c>
      <c r="F133" s="244" t="s">
        <v>221</v>
      </c>
      <c r="G133" s="245" t="s">
        <v>137</v>
      </c>
      <c r="H133" s="246">
        <v>30</v>
      </c>
      <c r="I133" s="247"/>
      <c r="J133" s="247"/>
      <c r="K133" s="248">
        <f>ROUND(P133*H133,2)</f>
        <v>0</v>
      </c>
      <c r="L133" s="244" t="s">
        <v>20</v>
      </c>
      <c r="M133" s="42"/>
      <c r="N133" s="249" t="s">
        <v>20</v>
      </c>
      <c r="O133" s="215" t="s">
        <v>42</v>
      </c>
      <c r="P133" s="216">
        <f>I133+J133</f>
        <v>0</v>
      </c>
      <c r="Q133" s="216">
        <f>ROUND(I133*H133,2)</f>
        <v>0</v>
      </c>
      <c r="R133" s="216">
        <f>ROUND(J133*H133,2)</f>
        <v>0</v>
      </c>
      <c r="S133" s="82"/>
      <c r="T133" s="217">
        <f>S133*H133</f>
        <v>0</v>
      </c>
      <c r="U133" s="217">
        <v>0</v>
      </c>
      <c r="V133" s="217">
        <f>U133*H133</f>
        <v>0</v>
      </c>
      <c r="W133" s="217">
        <v>0</v>
      </c>
      <c r="X133" s="218">
        <f>W133*H133</f>
        <v>0</v>
      </c>
      <c r="Y133" s="36"/>
      <c r="Z133" s="36"/>
      <c r="AA133" s="36"/>
      <c r="AB133" s="36"/>
      <c r="AC133" s="36"/>
      <c r="AD133" s="36"/>
      <c r="AE133" s="36"/>
      <c r="AR133" s="219" t="s">
        <v>133</v>
      </c>
      <c r="AT133" s="219" t="s">
        <v>206</v>
      </c>
      <c r="AU133" s="219" t="s">
        <v>83</v>
      </c>
      <c r="AY133" s="15" t="s">
        <v>132</v>
      </c>
      <c r="BE133" s="220">
        <f>IF(O133="základní",K133,0)</f>
        <v>0</v>
      </c>
      <c r="BF133" s="220">
        <f>IF(O133="snížená",K133,0)</f>
        <v>0</v>
      </c>
      <c r="BG133" s="220">
        <f>IF(O133="zákl. přenesená",K133,0)</f>
        <v>0</v>
      </c>
      <c r="BH133" s="220">
        <f>IF(O133="sníž. přenesená",K133,0)</f>
        <v>0</v>
      </c>
      <c r="BI133" s="220">
        <f>IF(O133="nulová",K133,0)</f>
        <v>0</v>
      </c>
      <c r="BJ133" s="15" t="s">
        <v>81</v>
      </c>
      <c r="BK133" s="220">
        <f>ROUND(P133*H133,2)</f>
        <v>0</v>
      </c>
      <c r="BL133" s="15" t="s">
        <v>133</v>
      </c>
      <c r="BM133" s="219" t="s">
        <v>222</v>
      </c>
    </row>
    <row r="134" s="2" customFormat="1">
      <c r="A134" s="36"/>
      <c r="B134" s="37"/>
      <c r="C134" s="38"/>
      <c r="D134" s="221" t="s">
        <v>134</v>
      </c>
      <c r="E134" s="38"/>
      <c r="F134" s="222" t="s">
        <v>221</v>
      </c>
      <c r="G134" s="38"/>
      <c r="H134" s="38"/>
      <c r="I134" s="135"/>
      <c r="J134" s="135"/>
      <c r="K134" s="38"/>
      <c r="L134" s="38"/>
      <c r="M134" s="42"/>
      <c r="N134" s="223"/>
      <c r="O134" s="224"/>
      <c r="P134" s="82"/>
      <c r="Q134" s="82"/>
      <c r="R134" s="82"/>
      <c r="S134" s="82"/>
      <c r="T134" s="82"/>
      <c r="U134" s="82"/>
      <c r="V134" s="82"/>
      <c r="W134" s="82"/>
      <c r="X134" s="83"/>
      <c r="Y134" s="36"/>
      <c r="Z134" s="36"/>
      <c r="AA134" s="36"/>
      <c r="AB134" s="36"/>
      <c r="AC134" s="36"/>
      <c r="AD134" s="36"/>
      <c r="AE134" s="36"/>
      <c r="AT134" s="15" t="s">
        <v>134</v>
      </c>
      <c r="AU134" s="15" t="s">
        <v>83</v>
      </c>
    </row>
    <row r="135" s="2" customFormat="1">
      <c r="A135" s="36"/>
      <c r="B135" s="37"/>
      <c r="C135" s="38"/>
      <c r="D135" s="221" t="s">
        <v>210</v>
      </c>
      <c r="E135" s="38"/>
      <c r="F135" s="250" t="s">
        <v>218</v>
      </c>
      <c r="G135" s="38"/>
      <c r="H135" s="38"/>
      <c r="I135" s="135"/>
      <c r="J135" s="135"/>
      <c r="K135" s="38"/>
      <c r="L135" s="38"/>
      <c r="M135" s="42"/>
      <c r="N135" s="223"/>
      <c r="O135" s="224"/>
      <c r="P135" s="82"/>
      <c r="Q135" s="82"/>
      <c r="R135" s="82"/>
      <c r="S135" s="82"/>
      <c r="T135" s="82"/>
      <c r="U135" s="82"/>
      <c r="V135" s="82"/>
      <c r="W135" s="82"/>
      <c r="X135" s="83"/>
      <c r="Y135" s="36"/>
      <c r="Z135" s="36"/>
      <c r="AA135" s="36"/>
      <c r="AB135" s="36"/>
      <c r="AC135" s="36"/>
      <c r="AD135" s="36"/>
      <c r="AE135" s="36"/>
      <c r="AT135" s="15" t="s">
        <v>210</v>
      </c>
      <c r="AU135" s="15" t="s">
        <v>83</v>
      </c>
    </row>
    <row r="136" s="2" customFormat="1" ht="24" customHeight="1">
      <c r="A136" s="36"/>
      <c r="B136" s="37"/>
      <c r="C136" s="242" t="s">
        <v>223</v>
      </c>
      <c r="D136" s="242" t="s">
        <v>206</v>
      </c>
      <c r="E136" s="243" t="s">
        <v>224</v>
      </c>
      <c r="F136" s="244" t="s">
        <v>225</v>
      </c>
      <c r="G136" s="245" t="s">
        <v>137</v>
      </c>
      <c r="H136" s="246">
        <v>30</v>
      </c>
      <c r="I136" s="247"/>
      <c r="J136" s="247"/>
      <c r="K136" s="248">
        <f>ROUND(P136*H136,2)</f>
        <v>0</v>
      </c>
      <c r="L136" s="244" t="s">
        <v>20</v>
      </c>
      <c r="M136" s="42"/>
      <c r="N136" s="249" t="s">
        <v>20</v>
      </c>
      <c r="O136" s="215" t="s">
        <v>42</v>
      </c>
      <c r="P136" s="216">
        <f>I136+J136</f>
        <v>0</v>
      </c>
      <c r="Q136" s="216">
        <f>ROUND(I136*H136,2)</f>
        <v>0</v>
      </c>
      <c r="R136" s="216">
        <f>ROUND(J136*H136,2)</f>
        <v>0</v>
      </c>
      <c r="S136" s="82"/>
      <c r="T136" s="217">
        <f>S136*H136</f>
        <v>0</v>
      </c>
      <c r="U136" s="217">
        <v>0</v>
      </c>
      <c r="V136" s="217">
        <f>U136*H136</f>
        <v>0</v>
      </c>
      <c r="W136" s="217">
        <v>0</v>
      </c>
      <c r="X136" s="218">
        <f>W136*H136</f>
        <v>0</v>
      </c>
      <c r="Y136" s="36"/>
      <c r="Z136" s="36"/>
      <c r="AA136" s="36"/>
      <c r="AB136" s="36"/>
      <c r="AC136" s="36"/>
      <c r="AD136" s="36"/>
      <c r="AE136" s="36"/>
      <c r="AR136" s="219" t="s">
        <v>133</v>
      </c>
      <c r="AT136" s="219" t="s">
        <v>206</v>
      </c>
      <c r="AU136" s="219" t="s">
        <v>83</v>
      </c>
      <c r="AY136" s="15" t="s">
        <v>132</v>
      </c>
      <c r="BE136" s="220">
        <f>IF(O136="základní",K136,0)</f>
        <v>0</v>
      </c>
      <c r="BF136" s="220">
        <f>IF(O136="snížená",K136,0)</f>
        <v>0</v>
      </c>
      <c r="BG136" s="220">
        <f>IF(O136="zákl. přenesená",K136,0)</f>
        <v>0</v>
      </c>
      <c r="BH136" s="220">
        <f>IF(O136="sníž. přenesená",K136,0)</f>
        <v>0</v>
      </c>
      <c r="BI136" s="220">
        <f>IF(O136="nulová",K136,0)</f>
        <v>0</v>
      </c>
      <c r="BJ136" s="15" t="s">
        <v>81</v>
      </c>
      <c r="BK136" s="220">
        <f>ROUND(P136*H136,2)</f>
        <v>0</v>
      </c>
      <c r="BL136" s="15" t="s">
        <v>133</v>
      </c>
      <c r="BM136" s="219" t="s">
        <v>226</v>
      </c>
    </row>
    <row r="137" s="2" customFormat="1">
      <c r="A137" s="36"/>
      <c r="B137" s="37"/>
      <c r="C137" s="38"/>
      <c r="D137" s="221" t="s">
        <v>134</v>
      </c>
      <c r="E137" s="38"/>
      <c r="F137" s="222" t="s">
        <v>225</v>
      </c>
      <c r="G137" s="38"/>
      <c r="H137" s="38"/>
      <c r="I137" s="135"/>
      <c r="J137" s="135"/>
      <c r="K137" s="38"/>
      <c r="L137" s="38"/>
      <c r="M137" s="42"/>
      <c r="N137" s="223"/>
      <c r="O137" s="224"/>
      <c r="P137" s="82"/>
      <c r="Q137" s="82"/>
      <c r="R137" s="82"/>
      <c r="S137" s="82"/>
      <c r="T137" s="82"/>
      <c r="U137" s="82"/>
      <c r="V137" s="82"/>
      <c r="W137" s="82"/>
      <c r="X137" s="83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83</v>
      </c>
    </row>
    <row r="138" s="2" customFormat="1">
      <c r="A138" s="36"/>
      <c r="B138" s="37"/>
      <c r="C138" s="38"/>
      <c r="D138" s="221" t="s">
        <v>210</v>
      </c>
      <c r="E138" s="38"/>
      <c r="F138" s="250" t="s">
        <v>227</v>
      </c>
      <c r="G138" s="38"/>
      <c r="H138" s="38"/>
      <c r="I138" s="135"/>
      <c r="J138" s="135"/>
      <c r="K138" s="38"/>
      <c r="L138" s="38"/>
      <c r="M138" s="42"/>
      <c r="N138" s="223"/>
      <c r="O138" s="224"/>
      <c r="P138" s="82"/>
      <c r="Q138" s="82"/>
      <c r="R138" s="82"/>
      <c r="S138" s="82"/>
      <c r="T138" s="82"/>
      <c r="U138" s="82"/>
      <c r="V138" s="82"/>
      <c r="W138" s="82"/>
      <c r="X138" s="83"/>
      <c r="Y138" s="36"/>
      <c r="Z138" s="36"/>
      <c r="AA138" s="36"/>
      <c r="AB138" s="36"/>
      <c r="AC138" s="36"/>
      <c r="AD138" s="36"/>
      <c r="AE138" s="36"/>
      <c r="AT138" s="15" t="s">
        <v>210</v>
      </c>
      <c r="AU138" s="15" t="s">
        <v>83</v>
      </c>
    </row>
    <row r="139" s="12" customFormat="1" ht="22.8" customHeight="1">
      <c r="A139" s="12"/>
      <c r="B139" s="225"/>
      <c r="C139" s="226"/>
      <c r="D139" s="227" t="s">
        <v>72</v>
      </c>
      <c r="E139" s="240" t="s">
        <v>149</v>
      </c>
      <c r="F139" s="240" t="s">
        <v>228</v>
      </c>
      <c r="G139" s="226"/>
      <c r="H139" s="226"/>
      <c r="I139" s="229"/>
      <c r="J139" s="229"/>
      <c r="K139" s="241">
        <f>BK139</f>
        <v>0</v>
      </c>
      <c r="L139" s="226"/>
      <c r="M139" s="231"/>
      <c r="N139" s="232"/>
      <c r="O139" s="233"/>
      <c r="P139" s="233"/>
      <c r="Q139" s="234">
        <f>SUM(Q140:Q170)</f>
        <v>0</v>
      </c>
      <c r="R139" s="234">
        <f>SUM(R140:R170)</f>
        <v>0</v>
      </c>
      <c r="S139" s="233"/>
      <c r="T139" s="235">
        <f>SUM(T140:T170)</f>
        <v>0</v>
      </c>
      <c r="U139" s="233"/>
      <c r="V139" s="235">
        <f>SUM(V140:V170)</f>
        <v>0</v>
      </c>
      <c r="W139" s="233"/>
      <c r="X139" s="236">
        <f>SUM(X140:X170)</f>
        <v>0</v>
      </c>
      <c r="Y139" s="12"/>
      <c r="Z139" s="12"/>
      <c r="AA139" s="12"/>
      <c r="AB139" s="12"/>
      <c r="AC139" s="12"/>
      <c r="AD139" s="12"/>
      <c r="AE139" s="12"/>
      <c r="AR139" s="237" t="s">
        <v>81</v>
      </c>
      <c r="AT139" s="238" t="s">
        <v>72</v>
      </c>
      <c r="AU139" s="238" t="s">
        <v>81</v>
      </c>
      <c r="AY139" s="237" t="s">
        <v>132</v>
      </c>
      <c r="BK139" s="239">
        <f>SUM(BK140:BK170)</f>
        <v>0</v>
      </c>
    </row>
    <row r="140" s="2" customFormat="1" ht="36" customHeight="1">
      <c r="A140" s="36"/>
      <c r="B140" s="37"/>
      <c r="C140" s="242" t="s">
        <v>229</v>
      </c>
      <c r="D140" s="242" t="s">
        <v>206</v>
      </c>
      <c r="E140" s="243" t="s">
        <v>230</v>
      </c>
      <c r="F140" s="244" t="s">
        <v>231</v>
      </c>
      <c r="G140" s="245" t="s">
        <v>137</v>
      </c>
      <c r="H140" s="246">
        <v>18.5</v>
      </c>
      <c r="I140" s="247"/>
      <c r="J140" s="247"/>
      <c r="K140" s="248">
        <f>ROUND(P140*H140,2)</f>
        <v>0</v>
      </c>
      <c r="L140" s="244" t="s">
        <v>138</v>
      </c>
      <c r="M140" s="42"/>
      <c r="N140" s="249" t="s">
        <v>20</v>
      </c>
      <c r="O140" s="215" t="s">
        <v>42</v>
      </c>
      <c r="P140" s="216">
        <f>I140+J140</f>
        <v>0</v>
      </c>
      <c r="Q140" s="216">
        <f>ROUND(I140*H140,2)</f>
        <v>0</v>
      </c>
      <c r="R140" s="216">
        <f>ROUND(J140*H140,2)</f>
        <v>0</v>
      </c>
      <c r="S140" s="82"/>
      <c r="T140" s="217">
        <f>S140*H140</f>
        <v>0</v>
      </c>
      <c r="U140" s="217">
        <v>0</v>
      </c>
      <c r="V140" s="217">
        <f>U140*H140</f>
        <v>0</v>
      </c>
      <c r="W140" s="217">
        <v>0</v>
      </c>
      <c r="X140" s="218">
        <f>W140*H140</f>
        <v>0</v>
      </c>
      <c r="Y140" s="36"/>
      <c r="Z140" s="36"/>
      <c r="AA140" s="36"/>
      <c r="AB140" s="36"/>
      <c r="AC140" s="36"/>
      <c r="AD140" s="36"/>
      <c r="AE140" s="36"/>
      <c r="AR140" s="219" t="s">
        <v>133</v>
      </c>
      <c r="AT140" s="219" t="s">
        <v>206</v>
      </c>
      <c r="AU140" s="219" t="s">
        <v>83</v>
      </c>
      <c r="AY140" s="15" t="s">
        <v>132</v>
      </c>
      <c r="BE140" s="220">
        <f>IF(O140="základní",K140,0)</f>
        <v>0</v>
      </c>
      <c r="BF140" s="220">
        <f>IF(O140="snížená",K140,0)</f>
        <v>0</v>
      </c>
      <c r="BG140" s="220">
        <f>IF(O140="zákl. přenesená",K140,0)</f>
        <v>0</v>
      </c>
      <c r="BH140" s="220">
        <f>IF(O140="sníž. přenesená",K140,0)</f>
        <v>0</v>
      </c>
      <c r="BI140" s="220">
        <f>IF(O140="nulová",K140,0)</f>
        <v>0</v>
      </c>
      <c r="BJ140" s="15" t="s">
        <v>81</v>
      </c>
      <c r="BK140" s="220">
        <f>ROUND(P140*H140,2)</f>
        <v>0</v>
      </c>
      <c r="BL140" s="15" t="s">
        <v>133</v>
      </c>
      <c r="BM140" s="219" t="s">
        <v>232</v>
      </c>
    </row>
    <row r="141" s="2" customFormat="1">
      <c r="A141" s="36"/>
      <c r="B141" s="37"/>
      <c r="C141" s="38"/>
      <c r="D141" s="221" t="s">
        <v>134</v>
      </c>
      <c r="E141" s="38"/>
      <c r="F141" s="222" t="s">
        <v>233</v>
      </c>
      <c r="G141" s="38"/>
      <c r="H141" s="38"/>
      <c r="I141" s="135"/>
      <c r="J141" s="135"/>
      <c r="K141" s="38"/>
      <c r="L141" s="38"/>
      <c r="M141" s="42"/>
      <c r="N141" s="223"/>
      <c r="O141" s="224"/>
      <c r="P141" s="82"/>
      <c r="Q141" s="82"/>
      <c r="R141" s="82"/>
      <c r="S141" s="82"/>
      <c r="T141" s="82"/>
      <c r="U141" s="82"/>
      <c r="V141" s="82"/>
      <c r="W141" s="82"/>
      <c r="X141" s="83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83</v>
      </c>
    </row>
    <row r="142" s="2" customFormat="1" ht="36" customHeight="1">
      <c r="A142" s="36"/>
      <c r="B142" s="37"/>
      <c r="C142" s="242" t="s">
        <v>170</v>
      </c>
      <c r="D142" s="242" t="s">
        <v>206</v>
      </c>
      <c r="E142" s="243" t="s">
        <v>234</v>
      </c>
      <c r="F142" s="244" t="s">
        <v>235</v>
      </c>
      <c r="G142" s="245" t="s">
        <v>137</v>
      </c>
      <c r="H142" s="246">
        <v>18.5</v>
      </c>
      <c r="I142" s="247"/>
      <c r="J142" s="247"/>
      <c r="K142" s="248">
        <f>ROUND(P142*H142,2)</f>
        <v>0</v>
      </c>
      <c r="L142" s="244" t="s">
        <v>138</v>
      </c>
      <c r="M142" s="42"/>
      <c r="N142" s="249" t="s">
        <v>20</v>
      </c>
      <c r="O142" s="215" t="s">
        <v>42</v>
      </c>
      <c r="P142" s="216">
        <f>I142+J142</f>
        <v>0</v>
      </c>
      <c r="Q142" s="216">
        <f>ROUND(I142*H142,2)</f>
        <v>0</v>
      </c>
      <c r="R142" s="216">
        <f>ROUND(J142*H142,2)</f>
        <v>0</v>
      </c>
      <c r="S142" s="82"/>
      <c r="T142" s="217">
        <f>S142*H142</f>
        <v>0</v>
      </c>
      <c r="U142" s="217">
        <v>0</v>
      </c>
      <c r="V142" s="217">
        <f>U142*H142</f>
        <v>0</v>
      </c>
      <c r="W142" s="217">
        <v>0</v>
      </c>
      <c r="X142" s="218">
        <f>W142*H142</f>
        <v>0</v>
      </c>
      <c r="Y142" s="36"/>
      <c r="Z142" s="36"/>
      <c r="AA142" s="36"/>
      <c r="AB142" s="36"/>
      <c r="AC142" s="36"/>
      <c r="AD142" s="36"/>
      <c r="AE142" s="36"/>
      <c r="AR142" s="219" t="s">
        <v>133</v>
      </c>
      <c r="AT142" s="219" t="s">
        <v>206</v>
      </c>
      <c r="AU142" s="219" t="s">
        <v>83</v>
      </c>
      <c r="AY142" s="15" t="s">
        <v>132</v>
      </c>
      <c r="BE142" s="220">
        <f>IF(O142="základní",K142,0)</f>
        <v>0</v>
      </c>
      <c r="BF142" s="220">
        <f>IF(O142="snížená",K142,0)</f>
        <v>0</v>
      </c>
      <c r="BG142" s="220">
        <f>IF(O142="zákl. přenesená",K142,0)</f>
        <v>0</v>
      </c>
      <c r="BH142" s="220">
        <f>IF(O142="sníž. přenesená",K142,0)</f>
        <v>0</v>
      </c>
      <c r="BI142" s="220">
        <f>IF(O142="nulová",K142,0)</f>
        <v>0</v>
      </c>
      <c r="BJ142" s="15" t="s">
        <v>81</v>
      </c>
      <c r="BK142" s="220">
        <f>ROUND(P142*H142,2)</f>
        <v>0</v>
      </c>
      <c r="BL142" s="15" t="s">
        <v>133</v>
      </c>
      <c r="BM142" s="219" t="s">
        <v>236</v>
      </c>
    </row>
    <row r="143" s="2" customFormat="1">
      <c r="A143" s="36"/>
      <c r="B143" s="37"/>
      <c r="C143" s="38"/>
      <c r="D143" s="221" t="s">
        <v>134</v>
      </c>
      <c r="E143" s="38"/>
      <c r="F143" s="222" t="s">
        <v>237</v>
      </c>
      <c r="G143" s="38"/>
      <c r="H143" s="38"/>
      <c r="I143" s="135"/>
      <c r="J143" s="135"/>
      <c r="K143" s="38"/>
      <c r="L143" s="38"/>
      <c r="M143" s="42"/>
      <c r="N143" s="223"/>
      <c r="O143" s="224"/>
      <c r="P143" s="82"/>
      <c r="Q143" s="82"/>
      <c r="R143" s="82"/>
      <c r="S143" s="82"/>
      <c r="T143" s="82"/>
      <c r="U143" s="82"/>
      <c r="V143" s="82"/>
      <c r="W143" s="82"/>
      <c r="X143" s="83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83</v>
      </c>
    </row>
    <row r="144" s="2" customFormat="1" ht="24" customHeight="1">
      <c r="A144" s="36"/>
      <c r="B144" s="37"/>
      <c r="C144" s="242" t="s">
        <v>238</v>
      </c>
      <c r="D144" s="242" t="s">
        <v>206</v>
      </c>
      <c r="E144" s="243" t="s">
        <v>239</v>
      </c>
      <c r="F144" s="244" t="s">
        <v>240</v>
      </c>
      <c r="G144" s="245" t="s">
        <v>129</v>
      </c>
      <c r="H144" s="246">
        <v>35</v>
      </c>
      <c r="I144" s="247"/>
      <c r="J144" s="247"/>
      <c r="K144" s="248">
        <f>ROUND(P144*H144,2)</f>
        <v>0</v>
      </c>
      <c r="L144" s="244" t="s">
        <v>138</v>
      </c>
      <c r="M144" s="42"/>
      <c r="N144" s="249" t="s">
        <v>20</v>
      </c>
      <c r="O144" s="215" t="s">
        <v>42</v>
      </c>
      <c r="P144" s="216">
        <f>I144+J144</f>
        <v>0</v>
      </c>
      <c r="Q144" s="216">
        <f>ROUND(I144*H144,2)</f>
        <v>0</v>
      </c>
      <c r="R144" s="216">
        <f>ROUND(J144*H144,2)</f>
        <v>0</v>
      </c>
      <c r="S144" s="82"/>
      <c r="T144" s="217">
        <f>S144*H144</f>
        <v>0</v>
      </c>
      <c r="U144" s="217">
        <v>0</v>
      </c>
      <c r="V144" s="217">
        <f>U144*H144</f>
        <v>0</v>
      </c>
      <c r="W144" s="217">
        <v>0</v>
      </c>
      <c r="X144" s="218">
        <f>W144*H144</f>
        <v>0</v>
      </c>
      <c r="Y144" s="36"/>
      <c r="Z144" s="36"/>
      <c r="AA144" s="36"/>
      <c r="AB144" s="36"/>
      <c r="AC144" s="36"/>
      <c r="AD144" s="36"/>
      <c r="AE144" s="36"/>
      <c r="AR144" s="219" t="s">
        <v>133</v>
      </c>
      <c r="AT144" s="219" t="s">
        <v>206</v>
      </c>
      <c r="AU144" s="219" t="s">
        <v>83</v>
      </c>
      <c r="AY144" s="15" t="s">
        <v>132</v>
      </c>
      <c r="BE144" s="220">
        <f>IF(O144="základní",K144,0)</f>
        <v>0</v>
      </c>
      <c r="BF144" s="220">
        <f>IF(O144="snížená",K144,0)</f>
        <v>0</v>
      </c>
      <c r="BG144" s="220">
        <f>IF(O144="zákl. přenesená",K144,0)</f>
        <v>0</v>
      </c>
      <c r="BH144" s="220">
        <f>IF(O144="sníž. přenesená",K144,0)</f>
        <v>0</v>
      </c>
      <c r="BI144" s="220">
        <f>IF(O144="nulová",K144,0)</f>
        <v>0</v>
      </c>
      <c r="BJ144" s="15" t="s">
        <v>81</v>
      </c>
      <c r="BK144" s="220">
        <f>ROUND(P144*H144,2)</f>
        <v>0</v>
      </c>
      <c r="BL144" s="15" t="s">
        <v>133</v>
      </c>
      <c r="BM144" s="219" t="s">
        <v>241</v>
      </c>
    </row>
    <row r="145" s="2" customFormat="1">
      <c r="A145" s="36"/>
      <c r="B145" s="37"/>
      <c r="C145" s="38"/>
      <c r="D145" s="221" t="s">
        <v>134</v>
      </c>
      <c r="E145" s="38"/>
      <c r="F145" s="222" t="s">
        <v>240</v>
      </c>
      <c r="G145" s="38"/>
      <c r="H145" s="38"/>
      <c r="I145" s="135"/>
      <c r="J145" s="135"/>
      <c r="K145" s="38"/>
      <c r="L145" s="38"/>
      <c r="M145" s="42"/>
      <c r="N145" s="223"/>
      <c r="O145" s="224"/>
      <c r="P145" s="82"/>
      <c r="Q145" s="82"/>
      <c r="R145" s="82"/>
      <c r="S145" s="82"/>
      <c r="T145" s="82"/>
      <c r="U145" s="82"/>
      <c r="V145" s="82"/>
      <c r="W145" s="82"/>
      <c r="X145" s="83"/>
      <c r="Y145" s="36"/>
      <c r="Z145" s="36"/>
      <c r="AA145" s="36"/>
      <c r="AB145" s="36"/>
      <c r="AC145" s="36"/>
      <c r="AD145" s="36"/>
      <c r="AE145" s="36"/>
      <c r="AT145" s="15" t="s">
        <v>134</v>
      </c>
      <c r="AU145" s="15" t="s">
        <v>83</v>
      </c>
    </row>
    <row r="146" s="2" customFormat="1">
      <c r="A146" s="36"/>
      <c r="B146" s="37"/>
      <c r="C146" s="38"/>
      <c r="D146" s="221" t="s">
        <v>242</v>
      </c>
      <c r="E146" s="38"/>
      <c r="F146" s="250" t="s">
        <v>243</v>
      </c>
      <c r="G146" s="38"/>
      <c r="H146" s="38"/>
      <c r="I146" s="135"/>
      <c r="J146" s="135"/>
      <c r="K146" s="38"/>
      <c r="L146" s="38"/>
      <c r="M146" s="42"/>
      <c r="N146" s="223"/>
      <c r="O146" s="224"/>
      <c r="P146" s="82"/>
      <c r="Q146" s="82"/>
      <c r="R146" s="82"/>
      <c r="S146" s="82"/>
      <c r="T146" s="82"/>
      <c r="U146" s="82"/>
      <c r="V146" s="82"/>
      <c r="W146" s="82"/>
      <c r="X146" s="83"/>
      <c r="Y146" s="36"/>
      <c r="Z146" s="36"/>
      <c r="AA146" s="36"/>
      <c r="AB146" s="36"/>
      <c r="AC146" s="36"/>
      <c r="AD146" s="36"/>
      <c r="AE146" s="36"/>
      <c r="AT146" s="15" t="s">
        <v>242</v>
      </c>
      <c r="AU146" s="15" t="s">
        <v>83</v>
      </c>
    </row>
    <row r="147" s="2" customFormat="1" ht="16.5" customHeight="1">
      <c r="A147" s="36"/>
      <c r="B147" s="37"/>
      <c r="C147" s="242" t="s">
        <v>173</v>
      </c>
      <c r="D147" s="242" t="s">
        <v>206</v>
      </c>
      <c r="E147" s="243" t="s">
        <v>244</v>
      </c>
      <c r="F147" s="244" t="s">
        <v>245</v>
      </c>
      <c r="G147" s="245" t="s">
        <v>137</v>
      </c>
      <c r="H147" s="246">
        <v>35</v>
      </c>
      <c r="I147" s="247"/>
      <c r="J147" s="247"/>
      <c r="K147" s="248">
        <f>ROUND(P147*H147,2)</f>
        <v>0</v>
      </c>
      <c r="L147" s="244" t="s">
        <v>147</v>
      </c>
      <c r="M147" s="42"/>
      <c r="N147" s="249" t="s">
        <v>20</v>
      </c>
      <c r="O147" s="215" t="s">
        <v>42</v>
      </c>
      <c r="P147" s="216">
        <f>I147+J147</f>
        <v>0</v>
      </c>
      <c r="Q147" s="216">
        <f>ROUND(I147*H147,2)</f>
        <v>0</v>
      </c>
      <c r="R147" s="216">
        <f>ROUND(J147*H147,2)</f>
        <v>0</v>
      </c>
      <c r="S147" s="82"/>
      <c r="T147" s="217">
        <f>S147*H147</f>
        <v>0</v>
      </c>
      <c r="U147" s="217">
        <v>0</v>
      </c>
      <c r="V147" s="217">
        <f>U147*H147</f>
        <v>0</v>
      </c>
      <c r="W147" s="217">
        <v>0</v>
      </c>
      <c r="X147" s="218">
        <f>W147*H147</f>
        <v>0</v>
      </c>
      <c r="Y147" s="36"/>
      <c r="Z147" s="36"/>
      <c r="AA147" s="36"/>
      <c r="AB147" s="36"/>
      <c r="AC147" s="36"/>
      <c r="AD147" s="36"/>
      <c r="AE147" s="36"/>
      <c r="AR147" s="219" t="s">
        <v>133</v>
      </c>
      <c r="AT147" s="219" t="s">
        <v>206</v>
      </c>
      <c r="AU147" s="219" t="s">
        <v>83</v>
      </c>
      <c r="AY147" s="15" t="s">
        <v>132</v>
      </c>
      <c r="BE147" s="220">
        <f>IF(O147="základní",K147,0)</f>
        <v>0</v>
      </c>
      <c r="BF147" s="220">
        <f>IF(O147="snížená",K147,0)</f>
        <v>0</v>
      </c>
      <c r="BG147" s="220">
        <f>IF(O147="zákl. přenesená",K147,0)</f>
        <v>0</v>
      </c>
      <c r="BH147" s="220">
        <f>IF(O147="sníž. přenesená",K147,0)</f>
        <v>0</v>
      </c>
      <c r="BI147" s="220">
        <f>IF(O147="nulová",K147,0)</f>
        <v>0</v>
      </c>
      <c r="BJ147" s="15" t="s">
        <v>81</v>
      </c>
      <c r="BK147" s="220">
        <f>ROUND(P147*H147,2)</f>
        <v>0</v>
      </c>
      <c r="BL147" s="15" t="s">
        <v>133</v>
      </c>
      <c r="BM147" s="219" t="s">
        <v>246</v>
      </c>
    </row>
    <row r="148" s="2" customFormat="1">
      <c r="A148" s="36"/>
      <c r="B148" s="37"/>
      <c r="C148" s="38"/>
      <c r="D148" s="221" t="s">
        <v>134</v>
      </c>
      <c r="E148" s="38"/>
      <c r="F148" s="222" t="s">
        <v>247</v>
      </c>
      <c r="G148" s="38"/>
      <c r="H148" s="38"/>
      <c r="I148" s="135"/>
      <c r="J148" s="135"/>
      <c r="K148" s="38"/>
      <c r="L148" s="38"/>
      <c r="M148" s="42"/>
      <c r="N148" s="223"/>
      <c r="O148" s="224"/>
      <c r="P148" s="82"/>
      <c r="Q148" s="82"/>
      <c r="R148" s="82"/>
      <c r="S148" s="82"/>
      <c r="T148" s="82"/>
      <c r="U148" s="82"/>
      <c r="V148" s="82"/>
      <c r="W148" s="82"/>
      <c r="X148" s="83"/>
      <c r="Y148" s="36"/>
      <c r="Z148" s="36"/>
      <c r="AA148" s="36"/>
      <c r="AB148" s="36"/>
      <c r="AC148" s="36"/>
      <c r="AD148" s="36"/>
      <c r="AE148" s="36"/>
      <c r="AT148" s="15" t="s">
        <v>134</v>
      </c>
      <c r="AU148" s="15" t="s">
        <v>83</v>
      </c>
    </row>
    <row r="149" s="2" customFormat="1" ht="16.5" customHeight="1">
      <c r="A149" s="36"/>
      <c r="B149" s="37"/>
      <c r="C149" s="242" t="s">
        <v>248</v>
      </c>
      <c r="D149" s="242" t="s">
        <v>206</v>
      </c>
      <c r="E149" s="243" t="s">
        <v>249</v>
      </c>
      <c r="F149" s="244" t="s">
        <v>250</v>
      </c>
      <c r="G149" s="245" t="s">
        <v>143</v>
      </c>
      <c r="H149" s="246">
        <v>75</v>
      </c>
      <c r="I149" s="247"/>
      <c r="J149" s="247"/>
      <c r="K149" s="248">
        <f>ROUND(P149*H149,2)</f>
        <v>0</v>
      </c>
      <c r="L149" s="244" t="s">
        <v>147</v>
      </c>
      <c r="M149" s="42"/>
      <c r="N149" s="249" t="s">
        <v>20</v>
      </c>
      <c r="O149" s="215" t="s">
        <v>42</v>
      </c>
      <c r="P149" s="216">
        <f>I149+J149</f>
        <v>0</v>
      </c>
      <c r="Q149" s="216">
        <f>ROUND(I149*H149,2)</f>
        <v>0</v>
      </c>
      <c r="R149" s="216">
        <f>ROUND(J149*H149,2)</f>
        <v>0</v>
      </c>
      <c r="S149" s="82"/>
      <c r="T149" s="217">
        <f>S149*H149</f>
        <v>0</v>
      </c>
      <c r="U149" s="217">
        <v>0</v>
      </c>
      <c r="V149" s="217">
        <f>U149*H149</f>
        <v>0</v>
      </c>
      <c r="W149" s="217">
        <v>0</v>
      </c>
      <c r="X149" s="218">
        <f>W149*H149</f>
        <v>0</v>
      </c>
      <c r="Y149" s="36"/>
      <c r="Z149" s="36"/>
      <c r="AA149" s="36"/>
      <c r="AB149" s="36"/>
      <c r="AC149" s="36"/>
      <c r="AD149" s="36"/>
      <c r="AE149" s="36"/>
      <c r="AR149" s="219" t="s">
        <v>133</v>
      </c>
      <c r="AT149" s="219" t="s">
        <v>206</v>
      </c>
      <c r="AU149" s="219" t="s">
        <v>83</v>
      </c>
      <c r="AY149" s="15" t="s">
        <v>132</v>
      </c>
      <c r="BE149" s="220">
        <f>IF(O149="základní",K149,0)</f>
        <v>0</v>
      </c>
      <c r="BF149" s="220">
        <f>IF(O149="snížená",K149,0)</f>
        <v>0</v>
      </c>
      <c r="BG149" s="220">
        <f>IF(O149="zákl. přenesená",K149,0)</f>
        <v>0</v>
      </c>
      <c r="BH149" s="220">
        <f>IF(O149="sníž. přenesená",K149,0)</f>
        <v>0</v>
      </c>
      <c r="BI149" s="220">
        <f>IF(O149="nulová",K149,0)</f>
        <v>0</v>
      </c>
      <c r="BJ149" s="15" t="s">
        <v>81</v>
      </c>
      <c r="BK149" s="220">
        <f>ROUND(P149*H149,2)</f>
        <v>0</v>
      </c>
      <c r="BL149" s="15" t="s">
        <v>133</v>
      </c>
      <c r="BM149" s="219" t="s">
        <v>251</v>
      </c>
    </row>
    <row r="150" s="2" customFormat="1">
      <c r="A150" s="36"/>
      <c r="B150" s="37"/>
      <c r="C150" s="38"/>
      <c r="D150" s="221" t="s">
        <v>134</v>
      </c>
      <c r="E150" s="38"/>
      <c r="F150" s="222" t="s">
        <v>252</v>
      </c>
      <c r="G150" s="38"/>
      <c r="H150" s="38"/>
      <c r="I150" s="135"/>
      <c r="J150" s="135"/>
      <c r="K150" s="38"/>
      <c r="L150" s="38"/>
      <c r="M150" s="42"/>
      <c r="N150" s="223"/>
      <c r="O150" s="224"/>
      <c r="P150" s="82"/>
      <c r="Q150" s="82"/>
      <c r="R150" s="82"/>
      <c r="S150" s="82"/>
      <c r="T150" s="82"/>
      <c r="U150" s="82"/>
      <c r="V150" s="82"/>
      <c r="W150" s="82"/>
      <c r="X150" s="83"/>
      <c r="Y150" s="36"/>
      <c r="Z150" s="36"/>
      <c r="AA150" s="36"/>
      <c r="AB150" s="36"/>
      <c r="AC150" s="36"/>
      <c r="AD150" s="36"/>
      <c r="AE150" s="36"/>
      <c r="AT150" s="15" t="s">
        <v>134</v>
      </c>
      <c r="AU150" s="15" t="s">
        <v>83</v>
      </c>
    </row>
    <row r="151" s="2" customFormat="1" ht="24" customHeight="1">
      <c r="A151" s="36"/>
      <c r="B151" s="37"/>
      <c r="C151" s="242" t="s">
        <v>177</v>
      </c>
      <c r="D151" s="242" t="s">
        <v>206</v>
      </c>
      <c r="E151" s="243" t="s">
        <v>253</v>
      </c>
      <c r="F151" s="244" t="s">
        <v>254</v>
      </c>
      <c r="G151" s="245" t="s">
        <v>129</v>
      </c>
      <c r="H151" s="246">
        <v>8</v>
      </c>
      <c r="I151" s="247"/>
      <c r="J151" s="247"/>
      <c r="K151" s="248">
        <f>ROUND(P151*H151,2)</f>
        <v>0</v>
      </c>
      <c r="L151" s="244" t="s">
        <v>130</v>
      </c>
      <c r="M151" s="42"/>
      <c r="N151" s="249" t="s">
        <v>20</v>
      </c>
      <c r="O151" s="215" t="s">
        <v>42</v>
      </c>
      <c r="P151" s="216">
        <f>I151+J151</f>
        <v>0</v>
      </c>
      <c r="Q151" s="216">
        <f>ROUND(I151*H151,2)</f>
        <v>0</v>
      </c>
      <c r="R151" s="216">
        <f>ROUND(J151*H151,2)</f>
        <v>0</v>
      </c>
      <c r="S151" s="82"/>
      <c r="T151" s="217">
        <f>S151*H151</f>
        <v>0</v>
      </c>
      <c r="U151" s="217">
        <v>0</v>
      </c>
      <c r="V151" s="217">
        <f>U151*H151</f>
        <v>0</v>
      </c>
      <c r="W151" s="217">
        <v>0</v>
      </c>
      <c r="X151" s="218">
        <f>W151*H151</f>
        <v>0</v>
      </c>
      <c r="Y151" s="36"/>
      <c r="Z151" s="36"/>
      <c r="AA151" s="36"/>
      <c r="AB151" s="36"/>
      <c r="AC151" s="36"/>
      <c r="AD151" s="36"/>
      <c r="AE151" s="36"/>
      <c r="AR151" s="219" t="s">
        <v>133</v>
      </c>
      <c r="AT151" s="219" t="s">
        <v>206</v>
      </c>
      <c r="AU151" s="219" t="s">
        <v>83</v>
      </c>
      <c r="AY151" s="15" t="s">
        <v>132</v>
      </c>
      <c r="BE151" s="220">
        <f>IF(O151="základní",K151,0)</f>
        <v>0</v>
      </c>
      <c r="BF151" s="220">
        <f>IF(O151="snížená",K151,0)</f>
        <v>0</v>
      </c>
      <c r="BG151" s="220">
        <f>IF(O151="zákl. přenesená",K151,0)</f>
        <v>0</v>
      </c>
      <c r="BH151" s="220">
        <f>IF(O151="sníž. přenesená",K151,0)</f>
        <v>0</v>
      </c>
      <c r="BI151" s="220">
        <f>IF(O151="nulová",K151,0)</f>
        <v>0</v>
      </c>
      <c r="BJ151" s="15" t="s">
        <v>81</v>
      </c>
      <c r="BK151" s="220">
        <f>ROUND(P151*H151,2)</f>
        <v>0</v>
      </c>
      <c r="BL151" s="15" t="s">
        <v>133</v>
      </c>
      <c r="BM151" s="219" t="s">
        <v>255</v>
      </c>
    </row>
    <row r="152" s="2" customFormat="1">
      <c r="A152" s="36"/>
      <c r="B152" s="37"/>
      <c r="C152" s="38"/>
      <c r="D152" s="221" t="s">
        <v>134</v>
      </c>
      <c r="E152" s="38"/>
      <c r="F152" s="222" t="s">
        <v>254</v>
      </c>
      <c r="G152" s="38"/>
      <c r="H152" s="38"/>
      <c r="I152" s="135"/>
      <c r="J152" s="135"/>
      <c r="K152" s="38"/>
      <c r="L152" s="38"/>
      <c r="M152" s="42"/>
      <c r="N152" s="223"/>
      <c r="O152" s="224"/>
      <c r="P152" s="82"/>
      <c r="Q152" s="82"/>
      <c r="R152" s="82"/>
      <c r="S152" s="82"/>
      <c r="T152" s="82"/>
      <c r="U152" s="82"/>
      <c r="V152" s="82"/>
      <c r="W152" s="82"/>
      <c r="X152" s="83"/>
      <c r="Y152" s="36"/>
      <c r="Z152" s="36"/>
      <c r="AA152" s="36"/>
      <c r="AB152" s="36"/>
      <c r="AC152" s="36"/>
      <c r="AD152" s="36"/>
      <c r="AE152" s="36"/>
      <c r="AT152" s="15" t="s">
        <v>134</v>
      </c>
      <c r="AU152" s="15" t="s">
        <v>83</v>
      </c>
    </row>
    <row r="153" s="2" customFormat="1">
      <c r="A153" s="36"/>
      <c r="B153" s="37"/>
      <c r="C153" s="38"/>
      <c r="D153" s="221" t="s">
        <v>210</v>
      </c>
      <c r="E153" s="38"/>
      <c r="F153" s="250" t="s">
        <v>256</v>
      </c>
      <c r="G153" s="38"/>
      <c r="H153" s="38"/>
      <c r="I153" s="135"/>
      <c r="J153" s="135"/>
      <c r="K153" s="38"/>
      <c r="L153" s="38"/>
      <c r="M153" s="42"/>
      <c r="N153" s="223"/>
      <c r="O153" s="224"/>
      <c r="P153" s="82"/>
      <c r="Q153" s="82"/>
      <c r="R153" s="82"/>
      <c r="S153" s="82"/>
      <c r="T153" s="82"/>
      <c r="U153" s="82"/>
      <c r="V153" s="82"/>
      <c r="W153" s="82"/>
      <c r="X153" s="83"/>
      <c r="Y153" s="36"/>
      <c r="Z153" s="36"/>
      <c r="AA153" s="36"/>
      <c r="AB153" s="36"/>
      <c r="AC153" s="36"/>
      <c r="AD153" s="36"/>
      <c r="AE153" s="36"/>
      <c r="AT153" s="15" t="s">
        <v>210</v>
      </c>
      <c r="AU153" s="15" t="s">
        <v>83</v>
      </c>
    </row>
    <row r="154" s="2" customFormat="1" ht="36" customHeight="1">
      <c r="A154" s="36"/>
      <c r="B154" s="37"/>
      <c r="C154" s="242" t="s">
        <v>257</v>
      </c>
      <c r="D154" s="242" t="s">
        <v>206</v>
      </c>
      <c r="E154" s="243" t="s">
        <v>258</v>
      </c>
      <c r="F154" s="244" t="s">
        <v>259</v>
      </c>
      <c r="G154" s="245" t="s">
        <v>143</v>
      </c>
      <c r="H154" s="246">
        <v>110</v>
      </c>
      <c r="I154" s="247"/>
      <c r="J154" s="247"/>
      <c r="K154" s="248">
        <f>ROUND(P154*H154,2)</f>
        <v>0</v>
      </c>
      <c r="L154" s="244" t="s">
        <v>138</v>
      </c>
      <c r="M154" s="42"/>
      <c r="N154" s="249" t="s">
        <v>20</v>
      </c>
      <c r="O154" s="215" t="s">
        <v>42</v>
      </c>
      <c r="P154" s="216">
        <f>I154+J154</f>
        <v>0</v>
      </c>
      <c r="Q154" s="216">
        <f>ROUND(I154*H154,2)</f>
        <v>0</v>
      </c>
      <c r="R154" s="216">
        <f>ROUND(J154*H154,2)</f>
        <v>0</v>
      </c>
      <c r="S154" s="82"/>
      <c r="T154" s="217">
        <f>S154*H154</f>
        <v>0</v>
      </c>
      <c r="U154" s="217">
        <v>0</v>
      </c>
      <c r="V154" s="217">
        <f>U154*H154</f>
        <v>0</v>
      </c>
      <c r="W154" s="217">
        <v>0</v>
      </c>
      <c r="X154" s="218">
        <f>W154*H154</f>
        <v>0</v>
      </c>
      <c r="Y154" s="36"/>
      <c r="Z154" s="36"/>
      <c r="AA154" s="36"/>
      <c r="AB154" s="36"/>
      <c r="AC154" s="36"/>
      <c r="AD154" s="36"/>
      <c r="AE154" s="36"/>
      <c r="AR154" s="219" t="s">
        <v>133</v>
      </c>
      <c r="AT154" s="219" t="s">
        <v>206</v>
      </c>
      <c r="AU154" s="219" t="s">
        <v>83</v>
      </c>
      <c r="AY154" s="15" t="s">
        <v>132</v>
      </c>
      <c r="BE154" s="220">
        <f>IF(O154="základní",K154,0)</f>
        <v>0</v>
      </c>
      <c r="BF154" s="220">
        <f>IF(O154="snížená",K154,0)</f>
        <v>0</v>
      </c>
      <c r="BG154" s="220">
        <f>IF(O154="zákl. přenesená",K154,0)</f>
        <v>0</v>
      </c>
      <c r="BH154" s="220">
        <f>IF(O154="sníž. přenesená",K154,0)</f>
        <v>0</v>
      </c>
      <c r="BI154" s="220">
        <f>IF(O154="nulová",K154,0)</f>
        <v>0</v>
      </c>
      <c r="BJ154" s="15" t="s">
        <v>81</v>
      </c>
      <c r="BK154" s="220">
        <f>ROUND(P154*H154,2)</f>
        <v>0</v>
      </c>
      <c r="BL154" s="15" t="s">
        <v>133</v>
      </c>
      <c r="BM154" s="219" t="s">
        <v>260</v>
      </c>
    </row>
    <row r="155" s="2" customFormat="1">
      <c r="A155" s="36"/>
      <c r="B155" s="37"/>
      <c r="C155" s="38"/>
      <c r="D155" s="221" t="s">
        <v>134</v>
      </c>
      <c r="E155" s="38"/>
      <c r="F155" s="222" t="s">
        <v>261</v>
      </c>
      <c r="G155" s="38"/>
      <c r="H155" s="38"/>
      <c r="I155" s="135"/>
      <c r="J155" s="135"/>
      <c r="K155" s="38"/>
      <c r="L155" s="38"/>
      <c r="M155" s="42"/>
      <c r="N155" s="223"/>
      <c r="O155" s="224"/>
      <c r="P155" s="82"/>
      <c r="Q155" s="82"/>
      <c r="R155" s="82"/>
      <c r="S155" s="82"/>
      <c r="T155" s="82"/>
      <c r="U155" s="82"/>
      <c r="V155" s="82"/>
      <c r="W155" s="82"/>
      <c r="X155" s="83"/>
      <c r="Y155" s="36"/>
      <c r="Z155" s="36"/>
      <c r="AA155" s="36"/>
      <c r="AB155" s="36"/>
      <c r="AC155" s="36"/>
      <c r="AD155" s="36"/>
      <c r="AE155" s="36"/>
      <c r="AT155" s="15" t="s">
        <v>134</v>
      </c>
      <c r="AU155" s="15" t="s">
        <v>83</v>
      </c>
    </row>
    <row r="156" s="2" customFormat="1">
      <c r="A156" s="36"/>
      <c r="B156" s="37"/>
      <c r="C156" s="38"/>
      <c r="D156" s="221" t="s">
        <v>242</v>
      </c>
      <c r="E156" s="38"/>
      <c r="F156" s="250" t="s">
        <v>262</v>
      </c>
      <c r="G156" s="38"/>
      <c r="H156" s="38"/>
      <c r="I156" s="135"/>
      <c r="J156" s="135"/>
      <c r="K156" s="38"/>
      <c r="L156" s="38"/>
      <c r="M156" s="42"/>
      <c r="N156" s="223"/>
      <c r="O156" s="224"/>
      <c r="P156" s="82"/>
      <c r="Q156" s="82"/>
      <c r="R156" s="82"/>
      <c r="S156" s="82"/>
      <c r="T156" s="82"/>
      <c r="U156" s="82"/>
      <c r="V156" s="82"/>
      <c r="W156" s="82"/>
      <c r="X156" s="83"/>
      <c r="Y156" s="36"/>
      <c r="Z156" s="36"/>
      <c r="AA156" s="36"/>
      <c r="AB156" s="36"/>
      <c r="AC156" s="36"/>
      <c r="AD156" s="36"/>
      <c r="AE156" s="36"/>
      <c r="AT156" s="15" t="s">
        <v>242</v>
      </c>
      <c r="AU156" s="15" t="s">
        <v>83</v>
      </c>
    </row>
    <row r="157" s="2" customFormat="1" ht="24" customHeight="1">
      <c r="A157" s="36"/>
      <c r="B157" s="37"/>
      <c r="C157" s="242" t="s">
        <v>182</v>
      </c>
      <c r="D157" s="242" t="s">
        <v>206</v>
      </c>
      <c r="E157" s="243" t="s">
        <v>263</v>
      </c>
      <c r="F157" s="244" t="s">
        <v>264</v>
      </c>
      <c r="G157" s="245" t="s">
        <v>129</v>
      </c>
      <c r="H157" s="246">
        <v>20</v>
      </c>
      <c r="I157" s="247"/>
      <c r="J157" s="247"/>
      <c r="K157" s="248">
        <f>ROUND(P157*H157,2)</f>
        <v>0</v>
      </c>
      <c r="L157" s="244" t="s">
        <v>138</v>
      </c>
      <c r="M157" s="42"/>
      <c r="N157" s="249" t="s">
        <v>20</v>
      </c>
      <c r="O157" s="215" t="s">
        <v>42</v>
      </c>
      <c r="P157" s="216">
        <f>I157+J157</f>
        <v>0</v>
      </c>
      <c r="Q157" s="216">
        <f>ROUND(I157*H157,2)</f>
        <v>0</v>
      </c>
      <c r="R157" s="216">
        <f>ROUND(J157*H157,2)</f>
        <v>0</v>
      </c>
      <c r="S157" s="82"/>
      <c r="T157" s="217">
        <f>S157*H157</f>
        <v>0</v>
      </c>
      <c r="U157" s="217">
        <v>0</v>
      </c>
      <c r="V157" s="217">
        <f>U157*H157</f>
        <v>0</v>
      </c>
      <c r="W157" s="217">
        <v>0</v>
      </c>
      <c r="X157" s="218">
        <f>W157*H157</f>
        <v>0</v>
      </c>
      <c r="Y157" s="36"/>
      <c r="Z157" s="36"/>
      <c r="AA157" s="36"/>
      <c r="AB157" s="36"/>
      <c r="AC157" s="36"/>
      <c r="AD157" s="36"/>
      <c r="AE157" s="36"/>
      <c r="AR157" s="219" t="s">
        <v>133</v>
      </c>
      <c r="AT157" s="219" t="s">
        <v>206</v>
      </c>
      <c r="AU157" s="219" t="s">
        <v>83</v>
      </c>
      <c r="AY157" s="15" t="s">
        <v>132</v>
      </c>
      <c r="BE157" s="220">
        <f>IF(O157="základní",K157,0)</f>
        <v>0</v>
      </c>
      <c r="BF157" s="220">
        <f>IF(O157="snížená",K157,0)</f>
        <v>0</v>
      </c>
      <c r="BG157" s="220">
        <f>IF(O157="zákl. přenesená",K157,0)</f>
        <v>0</v>
      </c>
      <c r="BH157" s="220">
        <f>IF(O157="sníž. přenesená",K157,0)</f>
        <v>0</v>
      </c>
      <c r="BI157" s="220">
        <f>IF(O157="nulová",K157,0)</f>
        <v>0</v>
      </c>
      <c r="BJ157" s="15" t="s">
        <v>81</v>
      </c>
      <c r="BK157" s="220">
        <f>ROUND(P157*H157,2)</f>
        <v>0</v>
      </c>
      <c r="BL157" s="15" t="s">
        <v>133</v>
      </c>
      <c r="BM157" s="219" t="s">
        <v>265</v>
      </c>
    </row>
    <row r="158" s="2" customFormat="1">
      <c r="A158" s="36"/>
      <c r="B158" s="37"/>
      <c r="C158" s="38"/>
      <c r="D158" s="221" t="s">
        <v>134</v>
      </c>
      <c r="E158" s="38"/>
      <c r="F158" s="222" t="s">
        <v>264</v>
      </c>
      <c r="G158" s="38"/>
      <c r="H158" s="38"/>
      <c r="I158" s="135"/>
      <c r="J158" s="135"/>
      <c r="K158" s="38"/>
      <c r="L158" s="38"/>
      <c r="M158" s="42"/>
      <c r="N158" s="223"/>
      <c r="O158" s="224"/>
      <c r="P158" s="82"/>
      <c r="Q158" s="82"/>
      <c r="R158" s="82"/>
      <c r="S158" s="82"/>
      <c r="T158" s="82"/>
      <c r="U158" s="82"/>
      <c r="V158" s="82"/>
      <c r="W158" s="82"/>
      <c r="X158" s="83"/>
      <c r="Y158" s="36"/>
      <c r="Z158" s="36"/>
      <c r="AA158" s="36"/>
      <c r="AB158" s="36"/>
      <c r="AC158" s="36"/>
      <c r="AD158" s="36"/>
      <c r="AE158" s="36"/>
      <c r="AT158" s="15" t="s">
        <v>134</v>
      </c>
      <c r="AU158" s="15" t="s">
        <v>83</v>
      </c>
    </row>
    <row r="159" s="2" customFormat="1">
      <c r="A159" s="36"/>
      <c r="B159" s="37"/>
      <c r="C159" s="38"/>
      <c r="D159" s="221" t="s">
        <v>242</v>
      </c>
      <c r="E159" s="38"/>
      <c r="F159" s="250" t="s">
        <v>266</v>
      </c>
      <c r="G159" s="38"/>
      <c r="H159" s="38"/>
      <c r="I159" s="135"/>
      <c r="J159" s="135"/>
      <c r="K159" s="38"/>
      <c r="L159" s="38"/>
      <c r="M159" s="42"/>
      <c r="N159" s="223"/>
      <c r="O159" s="224"/>
      <c r="P159" s="82"/>
      <c r="Q159" s="82"/>
      <c r="R159" s="82"/>
      <c r="S159" s="82"/>
      <c r="T159" s="82"/>
      <c r="U159" s="82"/>
      <c r="V159" s="82"/>
      <c r="W159" s="82"/>
      <c r="X159" s="83"/>
      <c r="Y159" s="36"/>
      <c r="Z159" s="36"/>
      <c r="AA159" s="36"/>
      <c r="AB159" s="36"/>
      <c r="AC159" s="36"/>
      <c r="AD159" s="36"/>
      <c r="AE159" s="36"/>
      <c r="AT159" s="15" t="s">
        <v>242</v>
      </c>
      <c r="AU159" s="15" t="s">
        <v>83</v>
      </c>
    </row>
    <row r="160" s="2" customFormat="1" ht="36" customHeight="1">
      <c r="A160" s="36"/>
      <c r="B160" s="37"/>
      <c r="C160" s="242" t="s">
        <v>267</v>
      </c>
      <c r="D160" s="242" t="s">
        <v>206</v>
      </c>
      <c r="E160" s="243" t="s">
        <v>268</v>
      </c>
      <c r="F160" s="244" t="s">
        <v>269</v>
      </c>
      <c r="G160" s="245" t="s">
        <v>270</v>
      </c>
      <c r="H160" s="246">
        <v>1</v>
      </c>
      <c r="I160" s="247"/>
      <c r="J160" s="247"/>
      <c r="K160" s="248">
        <f>ROUND(P160*H160,2)</f>
        <v>0</v>
      </c>
      <c r="L160" s="244" t="s">
        <v>138</v>
      </c>
      <c r="M160" s="42"/>
      <c r="N160" s="249" t="s">
        <v>20</v>
      </c>
      <c r="O160" s="215" t="s">
        <v>42</v>
      </c>
      <c r="P160" s="216">
        <f>I160+J160</f>
        <v>0</v>
      </c>
      <c r="Q160" s="216">
        <f>ROUND(I160*H160,2)</f>
        <v>0</v>
      </c>
      <c r="R160" s="216">
        <f>ROUND(J160*H160,2)</f>
        <v>0</v>
      </c>
      <c r="S160" s="82"/>
      <c r="T160" s="217">
        <f>S160*H160</f>
        <v>0</v>
      </c>
      <c r="U160" s="217">
        <v>0</v>
      </c>
      <c r="V160" s="217">
        <f>U160*H160</f>
        <v>0</v>
      </c>
      <c r="W160" s="217">
        <v>0</v>
      </c>
      <c r="X160" s="218">
        <f>W160*H160</f>
        <v>0</v>
      </c>
      <c r="Y160" s="36"/>
      <c r="Z160" s="36"/>
      <c r="AA160" s="36"/>
      <c r="AB160" s="36"/>
      <c r="AC160" s="36"/>
      <c r="AD160" s="36"/>
      <c r="AE160" s="36"/>
      <c r="AR160" s="219" t="s">
        <v>133</v>
      </c>
      <c r="AT160" s="219" t="s">
        <v>206</v>
      </c>
      <c r="AU160" s="219" t="s">
        <v>83</v>
      </c>
      <c r="AY160" s="15" t="s">
        <v>132</v>
      </c>
      <c r="BE160" s="220">
        <f>IF(O160="základní",K160,0)</f>
        <v>0</v>
      </c>
      <c r="BF160" s="220">
        <f>IF(O160="snížená",K160,0)</f>
        <v>0</v>
      </c>
      <c r="BG160" s="220">
        <f>IF(O160="zákl. přenesená",K160,0)</f>
        <v>0</v>
      </c>
      <c r="BH160" s="220">
        <f>IF(O160="sníž. přenesená",K160,0)</f>
        <v>0</v>
      </c>
      <c r="BI160" s="220">
        <f>IF(O160="nulová",K160,0)</f>
        <v>0</v>
      </c>
      <c r="BJ160" s="15" t="s">
        <v>81</v>
      </c>
      <c r="BK160" s="220">
        <f>ROUND(P160*H160,2)</f>
        <v>0</v>
      </c>
      <c r="BL160" s="15" t="s">
        <v>133</v>
      </c>
      <c r="BM160" s="219" t="s">
        <v>271</v>
      </c>
    </row>
    <row r="161" s="2" customFormat="1">
      <c r="A161" s="36"/>
      <c r="B161" s="37"/>
      <c r="C161" s="38"/>
      <c r="D161" s="221" t="s">
        <v>134</v>
      </c>
      <c r="E161" s="38"/>
      <c r="F161" s="222" t="s">
        <v>272</v>
      </c>
      <c r="G161" s="38"/>
      <c r="H161" s="38"/>
      <c r="I161" s="135"/>
      <c r="J161" s="135"/>
      <c r="K161" s="38"/>
      <c r="L161" s="38"/>
      <c r="M161" s="42"/>
      <c r="N161" s="223"/>
      <c r="O161" s="224"/>
      <c r="P161" s="82"/>
      <c r="Q161" s="82"/>
      <c r="R161" s="82"/>
      <c r="S161" s="82"/>
      <c r="T161" s="82"/>
      <c r="U161" s="82"/>
      <c r="V161" s="82"/>
      <c r="W161" s="82"/>
      <c r="X161" s="83"/>
      <c r="Y161" s="36"/>
      <c r="Z161" s="36"/>
      <c r="AA161" s="36"/>
      <c r="AB161" s="36"/>
      <c r="AC161" s="36"/>
      <c r="AD161" s="36"/>
      <c r="AE161" s="36"/>
      <c r="AT161" s="15" t="s">
        <v>134</v>
      </c>
      <c r="AU161" s="15" t="s">
        <v>83</v>
      </c>
    </row>
    <row r="162" s="2" customFormat="1">
      <c r="A162" s="36"/>
      <c r="B162" s="37"/>
      <c r="C162" s="38"/>
      <c r="D162" s="221" t="s">
        <v>242</v>
      </c>
      <c r="E162" s="38"/>
      <c r="F162" s="250" t="s">
        <v>273</v>
      </c>
      <c r="G162" s="38"/>
      <c r="H162" s="38"/>
      <c r="I162" s="135"/>
      <c r="J162" s="135"/>
      <c r="K162" s="38"/>
      <c r="L162" s="38"/>
      <c r="M162" s="42"/>
      <c r="N162" s="223"/>
      <c r="O162" s="224"/>
      <c r="P162" s="82"/>
      <c r="Q162" s="82"/>
      <c r="R162" s="82"/>
      <c r="S162" s="82"/>
      <c r="T162" s="82"/>
      <c r="U162" s="82"/>
      <c r="V162" s="82"/>
      <c r="W162" s="82"/>
      <c r="X162" s="83"/>
      <c r="Y162" s="36"/>
      <c r="Z162" s="36"/>
      <c r="AA162" s="36"/>
      <c r="AB162" s="36"/>
      <c r="AC162" s="36"/>
      <c r="AD162" s="36"/>
      <c r="AE162" s="36"/>
      <c r="AT162" s="15" t="s">
        <v>242</v>
      </c>
      <c r="AU162" s="15" t="s">
        <v>83</v>
      </c>
    </row>
    <row r="163" s="2" customFormat="1" ht="36" customHeight="1">
      <c r="A163" s="36"/>
      <c r="B163" s="37"/>
      <c r="C163" s="242" t="s">
        <v>274</v>
      </c>
      <c r="D163" s="242" t="s">
        <v>206</v>
      </c>
      <c r="E163" s="243" t="s">
        <v>275</v>
      </c>
      <c r="F163" s="244" t="s">
        <v>276</v>
      </c>
      <c r="G163" s="245" t="s">
        <v>270</v>
      </c>
      <c r="H163" s="246">
        <v>1</v>
      </c>
      <c r="I163" s="247"/>
      <c r="J163" s="247"/>
      <c r="K163" s="248">
        <f>ROUND(P163*H163,2)</f>
        <v>0</v>
      </c>
      <c r="L163" s="244" t="s">
        <v>130</v>
      </c>
      <c r="M163" s="42"/>
      <c r="N163" s="249" t="s">
        <v>20</v>
      </c>
      <c r="O163" s="215" t="s">
        <v>42</v>
      </c>
      <c r="P163" s="216">
        <f>I163+J163</f>
        <v>0</v>
      </c>
      <c r="Q163" s="216">
        <f>ROUND(I163*H163,2)</f>
        <v>0</v>
      </c>
      <c r="R163" s="216">
        <f>ROUND(J163*H163,2)</f>
        <v>0</v>
      </c>
      <c r="S163" s="82"/>
      <c r="T163" s="217">
        <f>S163*H163</f>
        <v>0</v>
      </c>
      <c r="U163" s="217">
        <v>0</v>
      </c>
      <c r="V163" s="217">
        <f>U163*H163</f>
        <v>0</v>
      </c>
      <c r="W163" s="217">
        <v>0</v>
      </c>
      <c r="X163" s="218">
        <f>W163*H163</f>
        <v>0</v>
      </c>
      <c r="Y163" s="36"/>
      <c r="Z163" s="36"/>
      <c r="AA163" s="36"/>
      <c r="AB163" s="36"/>
      <c r="AC163" s="36"/>
      <c r="AD163" s="36"/>
      <c r="AE163" s="36"/>
      <c r="AR163" s="219" t="s">
        <v>133</v>
      </c>
      <c r="AT163" s="219" t="s">
        <v>206</v>
      </c>
      <c r="AU163" s="219" t="s">
        <v>83</v>
      </c>
      <c r="AY163" s="15" t="s">
        <v>132</v>
      </c>
      <c r="BE163" s="220">
        <f>IF(O163="základní",K163,0)</f>
        <v>0</v>
      </c>
      <c r="BF163" s="220">
        <f>IF(O163="snížená",K163,0)</f>
        <v>0</v>
      </c>
      <c r="BG163" s="220">
        <f>IF(O163="zákl. přenesená",K163,0)</f>
        <v>0</v>
      </c>
      <c r="BH163" s="220">
        <f>IF(O163="sníž. přenesená",K163,0)</f>
        <v>0</v>
      </c>
      <c r="BI163" s="220">
        <f>IF(O163="nulová",K163,0)</f>
        <v>0</v>
      </c>
      <c r="BJ163" s="15" t="s">
        <v>81</v>
      </c>
      <c r="BK163" s="220">
        <f>ROUND(P163*H163,2)</f>
        <v>0</v>
      </c>
      <c r="BL163" s="15" t="s">
        <v>133</v>
      </c>
      <c r="BM163" s="219" t="s">
        <v>277</v>
      </c>
    </row>
    <row r="164" s="2" customFormat="1">
      <c r="A164" s="36"/>
      <c r="B164" s="37"/>
      <c r="C164" s="38"/>
      <c r="D164" s="221" t="s">
        <v>134</v>
      </c>
      <c r="E164" s="38"/>
      <c r="F164" s="222" t="s">
        <v>278</v>
      </c>
      <c r="G164" s="38"/>
      <c r="H164" s="38"/>
      <c r="I164" s="135"/>
      <c r="J164" s="135"/>
      <c r="K164" s="38"/>
      <c r="L164" s="38"/>
      <c r="M164" s="42"/>
      <c r="N164" s="223"/>
      <c r="O164" s="224"/>
      <c r="P164" s="82"/>
      <c r="Q164" s="82"/>
      <c r="R164" s="82"/>
      <c r="S164" s="82"/>
      <c r="T164" s="82"/>
      <c r="U164" s="82"/>
      <c r="V164" s="82"/>
      <c r="W164" s="82"/>
      <c r="X164" s="83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83</v>
      </c>
    </row>
    <row r="165" s="2" customFormat="1">
      <c r="A165" s="36"/>
      <c r="B165" s="37"/>
      <c r="C165" s="38"/>
      <c r="D165" s="221" t="s">
        <v>210</v>
      </c>
      <c r="E165" s="38"/>
      <c r="F165" s="250" t="s">
        <v>279</v>
      </c>
      <c r="G165" s="38"/>
      <c r="H165" s="38"/>
      <c r="I165" s="135"/>
      <c r="J165" s="135"/>
      <c r="K165" s="38"/>
      <c r="L165" s="38"/>
      <c r="M165" s="42"/>
      <c r="N165" s="223"/>
      <c r="O165" s="224"/>
      <c r="P165" s="82"/>
      <c r="Q165" s="82"/>
      <c r="R165" s="82"/>
      <c r="S165" s="82"/>
      <c r="T165" s="82"/>
      <c r="U165" s="82"/>
      <c r="V165" s="82"/>
      <c r="W165" s="82"/>
      <c r="X165" s="83"/>
      <c r="Y165" s="36"/>
      <c r="Z165" s="36"/>
      <c r="AA165" s="36"/>
      <c r="AB165" s="36"/>
      <c r="AC165" s="36"/>
      <c r="AD165" s="36"/>
      <c r="AE165" s="36"/>
      <c r="AT165" s="15" t="s">
        <v>210</v>
      </c>
      <c r="AU165" s="15" t="s">
        <v>83</v>
      </c>
    </row>
    <row r="166" s="2" customFormat="1" ht="36" customHeight="1">
      <c r="A166" s="36"/>
      <c r="B166" s="37"/>
      <c r="C166" s="242" t="s">
        <v>280</v>
      </c>
      <c r="D166" s="242" t="s">
        <v>206</v>
      </c>
      <c r="E166" s="243" t="s">
        <v>281</v>
      </c>
      <c r="F166" s="244" t="s">
        <v>282</v>
      </c>
      <c r="G166" s="245" t="s">
        <v>283</v>
      </c>
      <c r="H166" s="246">
        <v>20</v>
      </c>
      <c r="I166" s="247"/>
      <c r="J166" s="247"/>
      <c r="K166" s="248">
        <f>ROUND(P166*H166,2)</f>
        <v>0</v>
      </c>
      <c r="L166" s="244" t="s">
        <v>138</v>
      </c>
      <c r="M166" s="42"/>
      <c r="N166" s="249" t="s">
        <v>20</v>
      </c>
      <c r="O166" s="215" t="s">
        <v>42</v>
      </c>
      <c r="P166" s="216">
        <f>I166+J166</f>
        <v>0</v>
      </c>
      <c r="Q166" s="216">
        <f>ROUND(I166*H166,2)</f>
        <v>0</v>
      </c>
      <c r="R166" s="216">
        <f>ROUND(J166*H166,2)</f>
        <v>0</v>
      </c>
      <c r="S166" s="82"/>
      <c r="T166" s="217">
        <f>S166*H166</f>
        <v>0</v>
      </c>
      <c r="U166" s="217">
        <v>0</v>
      </c>
      <c r="V166" s="217">
        <f>U166*H166</f>
        <v>0</v>
      </c>
      <c r="W166" s="217">
        <v>0</v>
      </c>
      <c r="X166" s="218">
        <f>W166*H166</f>
        <v>0</v>
      </c>
      <c r="Y166" s="36"/>
      <c r="Z166" s="36"/>
      <c r="AA166" s="36"/>
      <c r="AB166" s="36"/>
      <c r="AC166" s="36"/>
      <c r="AD166" s="36"/>
      <c r="AE166" s="36"/>
      <c r="AR166" s="219" t="s">
        <v>133</v>
      </c>
      <c r="AT166" s="219" t="s">
        <v>206</v>
      </c>
      <c r="AU166" s="219" t="s">
        <v>83</v>
      </c>
      <c r="AY166" s="15" t="s">
        <v>132</v>
      </c>
      <c r="BE166" s="220">
        <f>IF(O166="základní",K166,0)</f>
        <v>0</v>
      </c>
      <c r="BF166" s="220">
        <f>IF(O166="snížená",K166,0)</f>
        <v>0</v>
      </c>
      <c r="BG166" s="220">
        <f>IF(O166="zákl. přenesená",K166,0)</f>
        <v>0</v>
      </c>
      <c r="BH166" s="220">
        <f>IF(O166="sníž. přenesená",K166,0)</f>
        <v>0</v>
      </c>
      <c r="BI166" s="220">
        <f>IF(O166="nulová",K166,0)</f>
        <v>0</v>
      </c>
      <c r="BJ166" s="15" t="s">
        <v>81</v>
      </c>
      <c r="BK166" s="220">
        <f>ROUND(P166*H166,2)</f>
        <v>0</v>
      </c>
      <c r="BL166" s="15" t="s">
        <v>133</v>
      </c>
      <c r="BM166" s="219" t="s">
        <v>284</v>
      </c>
    </row>
    <row r="167" s="2" customFormat="1">
      <c r="A167" s="36"/>
      <c r="B167" s="37"/>
      <c r="C167" s="38"/>
      <c r="D167" s="221" t="s">
        <v>134</v>
      </c>
      <c r="E167" s="38"/>
      <c r="F167" s="222" t="s">
        <v>285</v>
      </c>
      <c r="G167" s="38"/>
      <c r="H167" s="38"/>
      <c r="I167" s="135"/>
      <c r="J167" s="135"/>
      <c r="K167" s="38"/>
      <c r="L167" s="38"/>
      <c r="M167" s="42"/>
      <c r="N167" s="223"/>
      <c r="O167" s="224"/>
      <c r="P167" s="82"/>
      <c r="Q167" s="82"/>
      <c r="R167" s="82"/>
      <c r="S167" s="82"/>
      <c r="T167" s="82"/>
      <c r="U167" s="82"/>
      <c r="V167" s="82"/>
      <c r="W167" s="82"/>
      <c r="X167" s="83"/>
      <c r="Y167" s="36"/>
      <c r="Z167" s="36"/>
      <c r="AA167" s="36"/>
      <c r="AB167" s="36"/>
      <c r="AC167" s="36"/>
      <c r="AD167" s="36"/>
      <c r="AE167" s="36"/>
      <c r="AT167" s="15" t="s">
        <v>134</v>
      </c>
      <c r="AU167" s="15" t="s">
        <v>83</v>
      </c>
    </row>
    <row r="168" s="2" customFormat="1" ht="36" customHeight="1">
      <c r="A168" s="36"/>
      <c r="B168" s="37"/>
      <c r="C168" s="242" t="s">
        <v>185</v>
      </c>
      <c r="D168" s="242" t="s">
        <v>206</v>
      </c>
      <c r="E168" s="243" t="s">
        <v>286</v>
      </c>
      <c r="F168" s="244" t="s">
        <v>287</v>
      </c>
      <c r="G168" s="245" t="s">
        <v>288</v>
      </c>
      <c r="H168" s="246">
        <v>110</v>
      </c>
      <c r="I168" s="247"/>
      <c r="J168" s="247"/>
      <c r="K168" s="248">
        <f>ROUND(P168*H168,2)</f>
        <v>0</v>
      </c>
      <c r="L168" s="244" t="s">
        <v>130</v>
      </c>
      <c r="M168" s="42"/>
      <c r="N168" s="249" t="s">
        <v>20</v>
      </c>
      <c r="O168" s="215" t="s">
        <v>42</v>
      </c>
      <c r="P168" s="216">
        <f>I168+J168</f>
        <v>0</v>
      </c>
      <c r="Q168" s="216">
        <f>ROUND(I168*H168,2)</f>
        <v>0</v>
      </c>
      <c r="R168" s="216">
        <f>ROUND(J168*H168,2)</f>
        <v>0</v>
      </c>
      <c r="S168" s="82"/>
      <c r="T168" s="217">
        <f>S168*H168</f>
        <v>0</v>
      </c>
      <c r="U168" s="217">
        <v>0</v>
      </c>
      <c r="V168" s="217">
        <f>U168*H168</f>
        <v>0</v>
      </c>
      <c r="W168" s="217">
        <v>0</v>
      </c>
      <c r="X168" s="218">
        <f>W168*H168</f>
        <v>0</v>
      </c>
      <c r="Y168" s="36"/>
      <c r="Z168" s="36"/>
      <c r="AA168" s="36"/>
      <c r="AB168" s="36"/>
      <c r="AC168" s="36"/>
      <c r="AD168" s="36"/>
      <c r="AE168" s="36"/>
      <c r="AR168" s="219" t="s">
        <v>133</v>
      </c>
      <c r="AT168" s="219" t="s">
        <v>206</v>
      </c>
      <c r="AU168" s="219" t="s">
        <v>83</v>
      </c>
      <c r="AY168" s="15" t="s">
        <v>132</v>
      </c>
      <c r="BE168" s="220">
        <f>IF(O168="základní",K168,0)</f>
        <v>0</v>
      </c>
      <c r="BF168" s="220">
        <f>IF(O168="snížená",K168,0)</f>
        <v>0</v>
      </c>
      <c r="BG168" s="220">
        <f>IF(O168="zákl. přenesená",K168,0)</f>
        <v>0</v>
      </c>
      <c r="BH168" s="220">
        <f>IF(O168="sníž. přenesená",K168,0)</f>
        <v>0</v>
      </c>
      <c r="BI168" s="220">
        <f>IF(O168="nulová",K168,0)</f>
        <v>0</v>
      </c>
      <c r="BJ168" s="15" t="s">
        <v>81</v>
      </c>
      <c r="BK168" s="220">
        <f>ROUND(P168*H168,2)</f>
        <v>0</v>
      </c>
      <c r="BL168" s="15" t="s">
        <v>133</v>
      </c>
      <c r="BM168" s="219" t="s">
        <v>289</v>
      </c>
    </row>
    <row r="169" s="2" customFormat="1">
      <c r="A169" s="36"/>
      <c r="B169" s="37"/>
      <c r="C169" s="38"/>
      <c r="D169" s="221" t="s">
        <v>134</v>
      </c>
      <c r="E169" s="38"/>
      <c r="F169" s="222" t="s">
        <v>287</v>
      </c>
      <c r="G169" s="38"/>
      <c r="H169" s="38"/>
      <c r="I169" s="135"/>
      <c r="J169" s="135"/>
      <c r="K169" s="38"/>
      <c r="L169" s="38"/>
      <c r="M169" s="42"/>
      <c r="N169" s="223"/>
      <c r="O169" s="224"/>
      <c r="P169" s="82"/>
      <c r="Q169" s="82"/>
      <c r="R169" s="82"/>
      <c r="S169" s="82"/>
      <c r="T169" s="82"/>
      <c r="U169" s="82"/>
      <c r="V169" s="82"/>
      <c r="W169" s="82"/>
      <c r="X169" s="83"/>
      <c r="Y169" s="36"/>
      <c r="Z169" s="36"/>
      <c r="AA169" s="36"/>
      <c r="AB169" s="36"/>
      <c r="AC169" s="36"/>
      <c r="AD169" s="36"/>
      <c r="AE169" s="36"/>
      <c r="AT169" s="15" t="s">
        <v>134</v>
      </c>
      <c r="AU169" s="15" t="s">
        <v>83</v>
      </c>
    </row>
    <row r="170" s="2" customFormat="1">
      <c r="A170" s="36"/>
      <c r="B170" s="37"/>
      <c r="C170" s="38"/>
      <c r="D170" s="221" t="s">
        <v>210</v>
      </c>
      <c r="E170" s="38"/>
      <c r="F170" s="250" t="s">
        <v>290</v>
      </c>
      <c r="G170" s="38"/>
      <c r="H170" s="38"/>
      <c r="I170" s="135"/>
      <c r="J170" s="135"/>
      <c r="K170" s="38"/>
      <c r="L170" s="38"/>
      <c r="M170" s="42"/>
      <c r="N170" s="223"/>
      <c r="O170" s="224"/>
      <c r="P170" s="82"/>
      <c r="Q170" s="82"/>
      <c r="R170" s="82"/>
      <c r="S170" s="82"/>
      <c r="T170" s="82"/>
      <c r="U170" s="82"/>
      <c r="V170" s="82"/>
      <c r="W170" s="82"/>
      <c r="X170" s="83"/>
      <c r="Y170" s="36"/>
      <c r="Z170" s="36"/>
      <c r="AA170" s="36"/>
      <c r="AB170" s="36"/>
      <c r="AC170" s="36"/>
      <c r="AD170" s="36"/>
      <c r="AE170" s="36"/>
      <c r="AT170" s="15" t="s">
        <v>210</v>
      </c>
      <c r="AU170" s="15" t="s">
        <v>83</v>
      </c>
    </row>
    <row r="171" s="12" customFormat="1" ht="25.92" customHeight="1">
      <c r="A171" s="12"/>
      <c r="B171" s="225"/>
      <c r="C171" s="226"/>
      <c r="D171" s="227" t="s">
        <v>72</v>
      </c>
      <c r="E171" s="228" t="s">
        <v>291</v>
      </c>
      <c r="F171" s="228" t="s">
        <v>292</v>
      </c>
      <c r="G171" s="226"/>
      <c r="H171" s="226"/>
      <c r="I171" s="229"/>
      <c r="J171" s="229"/>
      <c r="K171" s="230">
        <f>BK171</f>
        <v>0</v>
      </c>
      <c r="L171" s="226"/>
      <c r="M171" s="231"/>
      <c r="N171" s="232"/>
      <c r="O171" s="233"/>
      <c r="P171" s="233"/>
      <c r="Q171" s="234">
        <f>SUM(Q172:Q194)</f>
        <v>0</v>
      </c>
      <c r="R171" s="234">
        <f>SUM(R172:R194)</f>
        <v>0</v>
      </c>
      <c r="S171" s="233"/>
      <c r="T171" s="235">
        <f>SUM(T172:T194)</f>
        <v>0</v>
      </c>
      <c r="U171" s="233"/>
      <c r="V171" s="235">
        <f>SUM(V172:V194)</f>
        <v>0</v>
      </c>
      <c r="W171" s="233"/>
      <c r="X171" s="236">
        <f>SUM(X172:X194)</f>
        <v>0</v>
      </c>
      <c r="Y171" s="12"/>
      <c r="Z171" s="12"/>
      <c r="AA171" s="12"/>
      <c r="AB171" s="12"/>
      <c r="AC171" s="12"/>
      <c r="AD171" s="12"/>
      <c r="AE171" s="12"/>
      <c r="AR171" s="237" t="s">
        <v>133</v>
      </c>
      <c r="AT171" s="238" t="s">
        <v>72</v>
      </c>
      <c r="AU171" s="238" t="s">
        <v>73</v>
      </c>
      <c r="AY171" s="237" t="s">
        <v>132</v>
      </c>
      <c r="BK171" s="239">
        <f>SUM(BK172:BK194)</f>
        <v>0</v>
      </c>
    </row>
    <row r="172" s="2" customFormat="1" ht="36" customHeight="1">
      <c r="A172" s="36"/>
      <c r="B172" s="37"/>
      <c r="C172" s="242" t="s">
        <v>293</v>
      </c>
      <c r="D172" s="242" t="s">
        <v>206</v>
      </c>
      <c r="E172" s="243" t="s">
        <v>294</v>
      </c>
      <c r="F172" s="244" t="s">
        <v>295</v>
      </c>
      <c r="G172" s="245" t="s">
        <v>181</v>
      </c>
      <c r="H172" s="246">
        <v>66</v>
      </c>
      <c r="I172" s="247"/>
      <c r="J172" s="247"/>
      <c r="K172" s="248">
        <f>ROUND(P172*H172,2)</f>
        <v>0</v>
      </c>
      <c r="L172" s="244" t="s">
        <v>138</v>
      </c>
      <c r="M172" s="42"/>
      <c r="N172" s="249" t="s">
        <v>20</v>
      </c>
      <c r="O172" s="215" t="s">
        <v>42</v>
      </c>
      <c r="P172" s="216">
        <f>I172+J172</f>
        <v>0</v>
      </c>
      <c r="Q172" s="216">
        <f>ROUND(I172*H172,2)</f>
        <v>0</v>
      </c>
      <c r="R172" s="216">
        <f>ROUND(J172*H172,2)</f>
        <v>0</v>
      </c>
      <c r="S172" s="82"/>
      <c r="T172" s="217">
        <f>S172*H172</f>
        <v>0</v>
      </c>
      <c r="U172" s="217">
        <v>0</v>
      </c>
      <c r="V172" s="217">
        <f>U172*H172</f>
        <v>0</v>
      </c>
      <c r="W172" s="217">
        <v>0</v>
      </c>
      <c r="X172" s="218">
        <f>W172*H172</f>
        <v>0</v>
      </c>
      <c r="Y172" s="36"/>
      <c r="Z172" s="36"/>
      <c r="AA172" s="36"/>
      <c r="AB172" s="36"/>
      <c r="AC172" s="36"/>
      <c r="AD172" s="36"/>
      <c r="AE172" s="36"/>
      <c r="AR172" s="219" t="s">
        <v>296</v>
      </c>
      <c r="AT172" s="219" t="s">
        <v>206</v>
      </c>
      <c r="AU172" s="219" t="s">
        <v>81</v>
      </c>
      <c r="AY172" s="15" t="s">
        <v>132</v>
      </c>
      <c r="BE172" s="220">
        <f>IF(O172="základní",K172,0)</f>
        <v>0</v>
      </c>
      <c r="BF172" s="220">
        <f>IF(O172="snížená",K172,0)</f>
        <v>0</v>
      </c>
      <c r="BG172" s="220">
        <f>IF(O172="zákl. přenesená",K172,0)</f>
        <v>0</v>
      </c>
      <c r="BH172" s="220">
        <f>IF(O172="sníž. přenesená",K172,0)</f>
        <v>0</v>
      </c>
      <c r="BI172" s="220">
        <f>IF(O172="nulová",K172,0)</f>
        <v>0</v>
      </c>
      <c r="BJ172" s="15" t="s">
        <v>81</v>
      </c>
      <c r="BK172" s="220">
        <f>ROUND(P172*H172,2)</f>
        <v>0</v>
      </c>
      <c r="BL172" s="15" t="s">
        <v>296</v>
      </c>
      <c r="BM172" s="219" t="s">
        <v>297</v>
      </c>
    </row>
    <row r="173" s="2" customFormat="1">
      <c r="A173" s="36"/>
      <c r="B173" s="37"/>
      <c r="C173" s="38"/>
      <c r="D173" s="221" t="s">
        <v>134</v>
      </c>
      <c r="E173" s="38"/>
      <c r="F173" s="222" t="s">
        <v>298</v>
      </c>
      <c r="G173" s="38"/>
      <c r="H173" s="38"/>
      <c r="I173" s="135"/>
      <c r="J173" s="135"/>
      <c r="K173" s="38"/>
      <c r="L173" s="38"/>
      <c r="M173" s="42"/>
      <c r="N173" s="223"/>
      <c r="O173" s="224"/>
      <c r="P173" s="82"/>
      <c r="Q173" s="82"/>
      <c r="R173" s="82"/>
      <c r="S173" s="82"/>
      <c r="T173" s="82"/>
      <c r="U173" s="82"/>
      <c r="V173" s="82"/>
      <c r="W173" s="82"/>
      <c r="X173" s="83"/>
      <c r="Y173" s="36"/>
      <c r="Z173" s="36"/>
      <c r="AA173" s="36"/>
      <c r="AB173" s="36"/>
      <c r="AC173" s="36"/>
      <c r="AD173" s="36"/>
      <c r="AE173" s="36"/>
      <c r="AT173" s="15" t="s">
        <v>134</v>
      </c>
      <c r="AU173" s="15" t="s">
        <v>81</v>
      </c>
    </row>
    <row r="174" s="2" customFormat="1" ht="36" customHeight="1">
      <c r="A174" s="36"/>
      <c r="B174" s="37"/>
      <c r="C174" s="242" t="s">
        <v>194</v>
      </c>
      <c r="D174" s="242" t="s">
        <v>206</v>
      </c>
      <c r="E174" s="243" t="s">
        <v>299</v>
      </c>
      <c r="F174" s="244" t="s">
        <v>300</v>
      </c>
      <c r="G174" s="245" t="s">
        <v>181</v>
      </c>
      <c r="H174" s="246">
        <v>66</v>
      </c>
      <c r="I174" s="247"/>
      <c r="J174" s="247"/>
      <c r="K174" s="248">
        <f>ROUND(P174*H174,2)</f>
        <v>0</v>
      </c>
      <c r="L174" s="244" t="s">
        <v>130</v>
      </c>
      <c r="M174" s="42"/>
      <c r="N174" s="249" t="s">
        <v>20</v>
      </c>
      <c r="O174" s="215" t="s">
        <v>42</v>
      </c>
      <c r="P174" s="216">
        <f>I174+J174</f>
        <v>0</v>
      </c>
      <c r="Q174" s="216">
        <f>ROUND(I174*H174,2)</f>
        <v>0</v>
      </c>
      <c r="R174" s="216">
        <f>ROUND(J174*H174,2)</f>
        <v>0</v>
      </c>
      <c r="S174" s="82"/>
      <c r="T174" s="217">
        <f>S174*H174</f>
        <v>0</v>
      </c>
      <c r="U174" s="217">
        <v>0</v>
      </c>
      <c r="V174" s="217">
        <f>U174*H174</f>
        <v>0</v>
      </c>
      <c r="W174" s="217">
        <v>0</v>
      </c>
      <c r="X174" s="218">
        <f>W174*H174</f>
        <v>0</v>
      </c>
      <c r="Y174" s="36"/>
      <c r="Z174" s="36"/>
      <c r="AA174" s="36"/>
      <c r="AB174" s="36"/>
      <c r="AC174" s="36"/>
      <c r="AD174" s="36"/>
      <c r="AE174" s="36"/>
      <c r="AR174" s="219" t="s">
        <v>296</v>
      </c>
      <c r="AT174" s="219" t="s">
        <v>206</v>
      </c>
      <c r="AU174" s="219" t="s">
        <v>81</v>
      </c>
      <c r="AY174" s="15" t="s">
        <v>132</v>
      </c>
      <c r="BE174" s="220">
        <f>IF(O174="základní",K174,0)</f>
        <v>0</v>
      </c>
      <c r="BF174" s="220">
        <f>IF(O174="snížená",K174,0)</f>
        <v>0</v>
      </c>
      <c r="BG174" s="220">
        <f>IF(O174="zákl. přenesená",K174,0)</f>
        <v>0</v>
      </c>
      <c r="BH174" s="220">
        <f>IF(O174="sníž. přenesená",K174,0)</f>
        <v>0</v>
      </c>
      <c r="BI174" s="220">
        <f>IF(O174="nulová",K174,0)</f>
        <v>0</v>
      </c>
      <c r="BJ174" s="15" t="s">
        <v>81</v>
      </c>
      <c r="BK174" s="220">
        <f>ROUND(P174*H174,2)</f>
        <v>0</v>
      </c>
      <c r="BL174" s="15" t="s">
        <v>296</v>
      </c>
      <c r="BM174" s="219" t="s">
        <v>301</v>
      </c>
    </row>
    <row r="175" s="2" customFormat="1">
      <c r="A175" s="36"/>
      <c r="B175" s="37"/>
      <c r="C175" s="38"/>
      <c r="D175" s="221" t="s">
        <v>134</v>
      </c>
      <c r="E175" s="38"/>
      <c r="F175" s="222" t="s">
        <v>302</v>
      </c>
      <c r="G175" s="38"/>
      <c r="H175" s="38"/>
      <c r="I175" s="135"/>
      <c r="J175" s="135"/>
      <c r="K175" s="38"/>
      <c r="L175" s="38"/>
      <c r="M175" s="42"/>
      <c r="N175" s="223"/>
      <c r="O175" s="224"/>
      <c r="P175" s="82"/>
      <c r="Q175" s="82"/>
      <c r="R175" s="82"/>
      <c r="S175" s="82"/>
      <c r="T175" s="82"/>
      <c r="U175" s="82"/>
      <c r="V175" s="82"/>
      <c r="W175" s="82"/>
      <c r="X175" s="83"/>
      <c r="Y175" s="36"/>
      <c r="Z175" s="36"/>
      <c r="AA175" s="36"/>
      <c r="AB175" s="36"/>
      <c r="AC175" s="36"/>
      <c r="AD175" s="36"/>
      <c r="AE175" s="36"/>
      <c r="AT175" s="15" t="s">
        <v>134</v>
      </c>
      <c r="AU175" s="15" t="s">
        <v>81</v>
      </c>
    </row>
    <row r="176" s="2" customFormat="1">
      <c r="A176" s="36"/>
      <c r="B176" s="37"/>
      <c r="C176" s="38"/>
      <c r="D176" s="221" t="s">
        <v>210</v>
      </c>
      <c r="E176" s="38"/>
      <c r="F176" s="250" t="s">
        <v>303</v>
      </c>
      <c r="G176" s="38"/>
      <c r="H176" s="38"/>
      <c r="I176" s="135"/>
      <c r="J176" s="135"/>
      <c r="K176" s="38"/>
      <c r="L176" s="38"/>
      <c r="M176" s="42"/>
      <c r="N176" s="223"/>
      <c r="O176" s="224"/>
      <c r="P176" s="82"/>
      <c r="Q176" s="82"/>
      <c r="R176" s="82"/>
      <c r="S176" s="82"/>
      <c r="T176" s="82"/>
      <c r="U176" s="82"/>
      <c r="V176" s="82"/>
      <c r="W176" s="82"/>
      <c r="X176" s="83"/>
      <c r="Y176" s="36"/>
      <c r="Z176" s="36"/>
      <c r="AA176" s="36"/>
      <c r="AB176" s="36"/>
      <c r="AC176" s="36"/>
      <c r="AD176" s="36"/>
      <c r="AE176" s="36"/>
      <c r="AT176" s="15" t="s">
        <v>210</v>
      </c>
      <c r="AU176" s="15" t="s">
        <v>81</v>
      </c>
    </row>
    <row r="177" s="2" customFormat="1">
      <c r="A177" s="36"/>
      <c r="B177" s="37"/>
      <c r="C177" s="38"/>
      <c r="D177" s="221" t="s">
        <v>242</v>
      </c>
      <c r="E177" s="38"/>
      <c r="F177" s="250" t="s">
        <v>304</v>
      </c>
      <c r="G177" s="38"/>
      <c r="H177" s="38"/>
      <c r="I177" s="135"/>
      <c r="J177" s="135"/>
      <c r="K177" s="38"/>
      <c r="L177" s="38"/>
      <c r="M177" s="42"/>
      <c r="N177" s="223"/>
      <c r="O177" s="224"/>
      <c r="P177" s="82"/>
      <c r="Q177" s="82"/>
      <c r="R177" s="82"/>
      <c r="S177" s="82"/>
      <c r="T177" s="82"/>
      <c r="U177" s="82"/>
      <c r="V177" s="82"/>
      <c r="W177" s="82"/>
      <c r="X177" s="83"/>
      <c r="Y177" s="36"/>
      <c r="Z177" s="36"/>
      <c r="AA177" s="36"/>
      <c r="AB177" s="36"/>
      <c r="AC177" s="36"/>
      <c r="AD177" s="36"/>
      <c r="AE177" s="36"/>
      <c r="AT177" s="15" t="s">
        <v>242</v>
      </c>
      <c r="AU177" s="15" t="s">
        <v>81</v>
      </c>
    </row>
    <row r="178" s="2" customFormat="1" ht="16.5" customHeight="1">
      <c r="A178" s="36"/>
      <c r="B178" s="37"/>
      <c r="C178" s="242" t="s">
        <v>305</v>
      </c>
      <c r="D178" s="242" t="s">
        <v>206</v>
      </c>
      <c r="E178" s="243" t="s">
        <v>306</v>
      </c>
      <c r="F178" s="244" t="s">
        <v>307</v>
      </c>
      <c r="G178" s="245" t="s">
        <v>181</v>
      </c>
      <c r="H178" s="246">
        <v>66</v>
      </c>
      <c r="I178" s="247"/>
      <c r="J178" s="247"/>
      <c r="K178" s="248">
        <f>ROUND(P178*H178,2)</f>
        <v>0</v>
      </c>
      <c r="L178" s="244" t="s">
        <v>147</v>
      </c>
      <c r="M178" s="42"/>
      <c r="N178" s="249" t="s">
        <v>20</v>
      </c>
      <c r="O178" s="215" t="s">
        <v>42</v>
      </c>
      <c r="P178" s="216">
        <f>I178+J178</f>
        <v>0</v>
      </c>
      <c r="Q178" s="216">
        <f>ROUND(I178*H178,2)</f>
        <v>0</v>
      </c>
      <c r="R178" s="216">
        <f>ROUND(J178*H178,2)</f>
        <v>0</v>
      </c>
      <c r="S178" s="82"/>
      <c r="T178" s="217">
        <f>S178*H178</f>
        <v>0</v>
      </c>
      <c r="U178" s="217">
        <v>0</v>
      </c>
      <c r="V178" s="217">
        <f>U178*H178</f>
        <v>0</v>
      </c>
      <c r="W178" s="217">
        <v>0</v>
      </c>
      <c r="X178" s="218">
        <f>W178*H178</f>
        <v>0</v>
      </c>
      <c r="Y178" s="36"/>
      <c r="Z178" s="36"/>
      <c r="AA178" s="36"/>
      <c r="AB178" s="36"/>
      <c r="AC178" s="36"/>
      <c r="AD178" s="36"/>
      <c r="AE178" s="36"/>
      <c r="AR178" s="219" t="s">
        <v>296</v>
      </c>
      <c r="AT178" s="219" t="s">
        <v>206</v>
      </c>
      <c r="AU178" s="219" t="s">
        <v>81</v>
      </c>
      <c r="AY178" s="15" t="s">
        <v>132</v>
      </c>
      <c r="BE178" s="220">
        <f>IF(O178="základní",K178,0)</f>
        <v>0</v>
      </c>
      <c r="BF178" s="220">
        <f>IF(O178="snížená",K178,0)</f>
        <v>0</v>
      </c>
      <c r="BG178" s="220">
        <f>IF(O178="zákl. přenesená",K178,0)</f>
        <v>0</v>
      </c>
      <c r="BH178" s="220">
        <f>IF(O178="sníž. přenesená",K178,0)</f>
        <v>0</v>
      </c>
      <c r="BI178" s="220">
        <f>IF(O178="nulová",K178,0)</f>
        <v>0</v>
      </c>
      <c r="BJ178" s="15" t="s">
        <v>81</v>
      </c>
      <c r="BK178" s="220">
        <f>ROUND(P178*H178,2)</f>
        <v>0</v>
      </c>
      <c r="BL178" s="15" t="s">
        <v>296</v>
      </c>
      <c r="BM178" s="219" t="s">
        <v>308</v>
      </c>
    </row>
    <row r="179" s="2" customFormat="1">
      <c r="A179" s="36"/>
      <c r="B179" s="37"/>
      <c r="C179" s="38"/>
      <c r="D179" s="221" t="s">
        <v>134</v>
      </c>
      <c r="E179" s="38"/>
      <c r="F179" s="222" t="s">
        <v>309</v>
      </c>
      <c r="G179" s="38"/>
      <c r="H179" s="38"/>
      <c r="I179" s="135"/>
      <c r="J179" s="135"/>
      <c r="K179" s="38"/>
      <c r="L179" s="38"/>
      <c r="M179" s="42"/>
      <c r="N179" s="223"/>
      <c r="O179" s="224"/>
      <c r="P179" s="82"/>
      <c r="Q179" s="82"/>
      <c r="R179" s="82"/>
      <c r="S179" s="82"/>
      <c r="T179" s="82"/>
      <c r="U179" s="82"/>
      <c r="V179" s="82"/>
      <c r="W179" s="82"/>
      <c r="X179" s="83"/>
      <c r="Y179" s="36"/>
      <c r="Z179" s="36"/>
      <c r="AA179" s="36"/>
      <c r="AB179" s="36"/>
      <c r="AC179" s="36"/>
      <c r="AD179" s="36"/>
      <c r="AE179" s="36"/>
      <c r="AT179" s="15" t="s">
        <v>134</v>
      </c>
      <c r="AU179" s="15" t="s">
        <v>81</v>
      </c>
    </row>
    <row r="180" s="2" customFormat="1" ht="24" customHeight="1">
      <c r="A180" s="36"/>
      <c r="B180" s="37"/>
      <c r="C180" s="242" t="s">
        <v>198</v>
      </c>
      <c r="D180" s="242" t="s">
        <v>206</v>
      </c>
      <c r="E180" s="243" t="s">
        <v>310</v>
      </c>
      <c r="F180" s="244" t="s">
        <v>311</v>
      </c>
      <c r="G180" s="245" t="s">
        <v>181</v>
      </c>
      <c r="H180" s="246">
        <v>13.9</v>
      </c>
      <c r="I180" s="247"/>
      <c r="J180" s="247"/>
      <c r="K180" s="248">
        <f>ROUND(P180*H180,2)</f>
        <v>0</v>
      </c>
      <c r="L180" s="244" t="s">
        <v>147</v>
      </c>
      <c r="M180" s="42"/>
      <c r="N180" s="249" t="s">
        <v>20</v>
      </c>
      <c r="O180" s="215" t="s">
        <v>42</v>
      </c>
      <c r="P180" s="216">
        <f>I180+J180</f>
        <v>0</v>
      </c>
      <c r="Q180" s="216">
        <f>ROUND(I180*H180,2)</f>
        <v>0</v>
      </c>
      <c r="R180" s="216">
        <f>ROUND(J180*H180,2)</f>
        <v>0</v>
      </c>
      <c r="S180" s="82"/>
      <c r="T180" s="217">
        <f>S180*H180</f>
        <v>0</v>
      </c>
      <c r="U180" s="217">
        <v>0</v>
      </c>
      <c r="V180" s="217">
        <f>U180*H180</f>
        <v>0</v>
      </c>
      <c r="W180" s="217">
        <v>0</v>
      </c>
      <c r="X180" s="218">
        <f>W180*H180</f>
        <v>0</v>
      </c>
      <c r="Y180" s="36"/>
      <c r="Z180" s="36"/>
      <c r="AA180" s="36"/>
      <c r="AB180" s="36"/>
      <c r="AC180" s="36"/>
      <c r="AD180" s="36"/>
      <c r="AE180" s="36"/>
      <c r="AR180" s="219" t="s">
        <v>296</v>
      </c>
      <c r="AT180" s="219" t="s">
        <v>206</v>
      </c>
      <c r="AU180" s="219" t="s">
        <v>81</v>
      </c>
      <c r="AY180" s="15" t="s">
        <v>132</v>
      </c>
      <c r="BE180" s="220">
        <f>IF(O180="základní",K180,0)</f>
        <v>0</v>
      </c>
      <c r="BF180" s="220">
        <f>IF(O180="snížená",K180,0)</f>
        <v>0</v>
      </c>
      <c r="BG180" s="220">
        <f>IF(O180="zákl. přenesená",K180,0)</f>
        <v>0</v>
      </c>
      <c r="BH180" s="220">
        <f>IF(O180="sníž. přenesená",K180,0)</f>
        <v>0</v>
      </c>
      <c r="BI180" s="220">
        <f>IF(O180="nulová",K180,0)</f>
        <v>0</v>
      </c>
      <c r="BJ180" s="15" t="s">
        <v>81</v>
      </c>
      <c r="BK180" s="220">
        <f>ROUND(P180*H180,2)</f>
        <v>0</v>
      </c>
      <c r="BL180" s="15" t="s">
        <v>296</v>
      </c>
      <c r="BM180" s="219" t="s">
        <v>312</v>
      </c>
    </row>
    <row r="181" s="2" customFormat="1">
      <c r="A181" s="36"/>
      <c r="B181" s="37"/>
      <c r="C181" s="38"/>
      <c r="D181" s="221" t="s">
        <v>134</v>
      </c>
      <c r="E181" s="38"/>
      <c r="F181" s="222" t="s">
        <v>313</v>
      </c>
      <c r="G181" s="38"/>
      <c r="H181" s="38"/>
      <c r="I181" s="135"/>
      <c r="J181" s="135"/>
      <c r="K181" s="38"/>
      <c r="L181" s="38"/>
      <c r="M181" s="42"/>
      <c r="N181" s="223"/>
      <c r="O181" s="224"/>
      <c r="P181" s="82"/>
      <c r="Q181" s="82"/>
      <c r="R181" s="82"/>
      <c r="S181" s="82"/>
      <c r="T181" s="82"/>
      <c r="U181" s="82"/>
      <c r="V181" s="82"/>
      <c r="W181" s="82"/>
      <c r="X181" s="83"/>
      <c r="Y181" s="36"/>
      <c r="Z181" s="36"/>
      <c r="AA181" s="36"/>
      <c r="AB181" s="36"/>
      <c r="AC181" s="36"/>
      <c r="AD181" s="36"/>
      <c r="AE181" s="36"/>
      <c r="AT181" s="15" t="s">
        <v>134</v>
      </c>
      <c r="AU181" s="15" t="s">
        <v>81</v>
      </c>
    </row>
    <row r="182" s="2" customFormat="1">
      <c r="A182" s="36"/>
      <c r="B182" s="37"/>
      <c r="C182" s="38"/>
      <c r="D182" s="221" t="s">
        <v>242</v>
      </c>
      <c r="E182" s="38"/>
      <c r="F182" s="250" t="s">
        <v>304</v>
      </c>
      <c r="G182" s="38"/>
      <c r="H182" s="38"/>
      <c r="I182" s="135"/>
      <c r="J182" s="135"/>
      <c r="K182" s="38"/>
      <c r="L182" s="38"/>
      <c r="M182" s="42"/>
      <c r="N182" s="223"/>
      <c r="O182" s="224"/>
      <c r="P182" s="82"/>
      <c r="Q182" s="82"/>
      <c r="R182" s="82"/>
      <c r="S182" s="82"/>
      <c r="T182" s="82"/>
      <c r="U182" s="82"/>
      <c r="V182" s="82"/>
      <c r="W182" s="82"/>
      <c r="X182" s="83"/>
      <c r="Y182" s="36"/>
      <c r="Z182" s="36"/>
      <c r="AA182" s="36"/>
      <c r="AB182" s="36"/>
      <c r="AC182" s="36"/>
      <c r="AD182" s="36"/>
      <c r="AE182" s="36"/>
      <c r="AT182" s="15" t="s">
        <v>242</v>
      </c>
      <c r="AU182" s="15" t="s">
        <v>81</v>
      </c>
    </row>
    <row r="183" s="2" customFormat="1" ht="24" customHeight="1">
      <c r="A183" s="36"/>
      <c r="B183" s="37"/>
      <c r="C183" s="242" t="s">
        <v>314</v>
      </c>
      <c r="D183" s="242" t="s">
        <v>206</v>
      </c>
      <c r="E183" s="243" t="s">
        <v>315</v>
      </c>
      <c r="F183" s="244" t="s">
        <v>316</v>
      </c>
      <c r="G183" s="245" t="s">
        <v>181</v>
      </c>
      <c r="H183" s="246">
        <v>13.9</v>
      </c>
      <c r="I183" s="247"/>
      <c r="J183" s="247"/>
      <c r="K183" s="248">
        <f>ROUND(P183*H183,2)</f>
        <v>0</v>
      </c>
      <c r="L183" s="244" t="s">
        <v>147</v>
      </c>
      <c r="M183" s="42"/>
      <c r="N183" s="249" t="s">
        <v>20</v>
      </c>
      <c r="O183" s="215" t="s">
        <v>42</v>
      </c>
      <c r="P183" s="216">
        <f>I183+J183</f>
        <v>0</v>
      </c>
      <c r="Q183" s="216">
        <f>ROUND(I183*H183,2)</f>
        <v>0</v>
      </c>
      <c r="R183" s="216">
        <f>ROUND(J183*H183,2)</f>
        <v>0</v>
      </c>
      <c r="S183" s="82"/>
      <c r="T183" s="217">
        <f>S183*H183</f>
        <v>0</v>
      </c>
      <c r="U183" s="217">
        <v>0</v>
      </c>
      <c r="V183" s="217">
        <f>U183*H183</f>
        <v>0</v>
      </c>
      <c r="W183" s="217">
        <v>0</v>
      </c>
      <c r="X183" s="218">
        <f>W183*H183</f>
        <v>0</v>
      </c>
      <c r="Y183" s="36"/>
      <c r="Z183" s="36"/>
      <c r="AA183" s="36"/>
      <c r="AB183" s="36"/>
      <c r="AC183" s="36"/>
      <c r="AD183" s="36"/>
      <c r="AE183" s="36"/>
      <c r="AR183" s="219" t="s">
        <v>296</v>
      </c>
      <c r="AT183" s="219" t="s">
        <v>206</v>
      </c>
      <c r="AU183" s="219" t="s">
        <v>81</v>
      </c>
      <c r="AY183" s="15" t="s">
        <v>132</v>
      </c>
      <c r="BE183" s="220">
        <f>IF(O183="základní",K183,0)</f>
        <v>0</v>
      </c>
      <c r="BF183" s="220">
        <f>IF(O183="snížená",K183,0)</f>
        <v>0</v>
      </c>
      <c r="BG183" s="220">
        <f>IF(O183="zákl. přenesená",K183,0)</f>
        <v>0</v>
      </c>
      <c r="BH183" s="220">
        <f>IF(O183="sníž. přenesená",K183,0)</f>
        <v>0</v>
      </c>
      <c r="BI183" s="220">
        <f>IF(O183="nulová",K183,0)</f>
        <v>0</v>
      </c>
      <c r="BJ183" s="15" t="s">
        <v>81</v>
      </c>
      <c r="BK183" s="220">
        <f>ROUND(P183*H183,2)</f>
        <v>0</v>
      </c>
      <c r="BL183" s="15" t="s">
        <v>296</v>
      </c>
      <c r="BM183" s="219" t="s">
        <v>317</v>
      </c>
    </row>
    <row r="184" s="2" customFormat="1">
      <c r="A184" s="36"/>
      <c r="B184" s="37"/>
      <c r="C184" s="38"/>
      <c r="D184" s="221" t="s">
        <v>134</v>
      </c>
      <c r="E184" s="38"/>
      <c r="F184" s="222" t="s">
        <v>318</v>
      </c>
      <c r="G184" s="38"/>
      <c r="H184" s="38"/>
      <c r="I184" s="135"/>
      <c r="J184" s="135"/>
      <c r="K184" s="38"/>
      <c r="L184" s="38"/>
      <c r="M184" s="42"/>
      <c r="N184" s="223"/>
      <c r="O184" s="224"/>
      <c r="P184" s="82"/>
      <c r="Q184" s="82"/>
      <c r="R184" s="82"/>
      <c r="S184" s="82"/>
      <c r="T184" s="82"/>
      <c r="U184" s="82"/>
      <c r="V184" s="82"/>
      <c r="W184" s="82"/>
      <c r="X184" s="83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81</v>
      </c>
    </row>
    <row r="185" s="2" customFormat="1">
      <c r="A185" s="36"/>
      <c r="B185" s="37"/>
      <c r="C185" s="38"/>
      <c r="D185" s="221" t="s">
        <v>242</v>
      </c>
      <c r="E185" s="38"/>
      <c r="F185" s="250" t="s">
        <v>304</v>
      </c>
      <c r="G185" s="38"/>
      <c r="H185" s="38"/>
      <c r="I185" s="135"/>
      <c r="J185" s="135"/>
      <c r="K185" s="38"/>
      <c r="L185" s="38"/>
      <c r="M185" s="42"/>
      <c r="N185" s="223"/>
      <c r="O185" s="224"/>
      <c r="P185" s="82"/>
      <c r="Q185" s="82"/>
      <c r="R185" s="82"/>
      <c r="S185" s="82"/>
      <c r="T185" s="82"/>
      <c r="U185" s="82"/>
      <c r="V185" s="82"/>
      <c r="W185" s="82"/>
      <c r="X185" s="83"/>
      <c r="Y185" s="36"/>
      <c r="Z185" s="36"/>
      <c r="AA185" s="36"/>
      <c r="AB185" s="36"/>
      <c r="AC185" s="36"/>
      <c r="AD185" s="36"/>
      <c r="AE185" s="36"/>
      <c r="AT185" s="15" t="s">
        <v>242</v>
      </c>
      <c r="AU185" s="15" t="s">
        <v>81</v>
      </c>
    </row>
    <row r="186" s="2" customFormat="1" ht="16.5" customHeight="1">
      <c r="A186" s="36"/>
      <c r="B186" s="37"/>
      <c r="C186" s="242" t="s">
        <v>202</v>
      </c>
      <c r="D186" s="242" t="s">
        <v>206</v>
      </c>
      <c r="E186" s="243" t="s">
        <v>319</v>
      </c>
      <c r="F186" s="244" t="s">
        <v>320</v>
      </c>
      <c r="G186" s="245" t="s">
        <v>181</v>
      </c>
      <c r="H186" s="246">
        <v>13.9</v>
      </c>
      <c r="I186" s="247"/>
      <c r="J186" s="247"/>
      <c r="K186" s="248">
        <f>ROUND(P186*H186,2)</f>
        <v>0</v>
      </c>
      <c r="L186" s="244" t="s">
        <v>147</v>
      </c>
      <c r="M186" s="42"/>
      <c r="N186" s="249" t="s">
        <v>20</v>
      </c>
      <c r="O186" s="215" t="s">
        <v>42</v>
      </c>
      <c r="P186" s="216">
        <f>I186+J186</f>
        <v>0</v>
      </c>
      <c r="Q186" s="216">
        <f>ROUND(I186*H186,2)</f>
        <v>0</v>
      </c>
      <c r="R186" s="216">
        <f>ROUND(J186*H186,2)</f>
        <v>0</v>
      </c>
      <c r="S186" s="82"/>
      <c r="T186" s="217">
        <f>S186*H186</f>
        <v>0</v>
      </c>
      <c r="U186" s="217">
        <v>0</v>
      </c>
      <c r="V186" s="217">
        <f>U186*H186</f>
        <v>0</v>
      </c>
      <c r="W186" s="217">
        <v>0</v>
      </c>
      <c r="X186" s="218">
        <f>W186*H186</f>
        <v>0</v>
      </c>
      <c r="Y186" s="36"/>
      <c r="Z186" s="36"/>
      <c r="AA186" s="36"/>
      <c r="AB186" s="36"/>
      <c r="AC186" s="36"/>
      <c r="AD186" s="36"/>
      <c r="AE186" s="36"/>
      <c r="AR186" s="219" t="s">
        <v>296</v>
      </c>
      <c r="AT186" s="219" t="s">
        <v>206</v>
      </c>
      <c r="AU186" s="219" t="s">
        <v>81</v>
      </c>
      <c r="AY186" s="15" t="s">
        <v>132</v>
      </c>
      <c r="BE186" s="220">
        <f>IF(O186="základní",K186,0)</f>
        <v>0</v>
      </c>
      <c r="BF186" s="220">
        <f>IF(O186="snížená",K186,0)</f>
        <v>0</v>
      </c>
      <c r="BG186" s="220">
        <f>IF(O186="zákl. přenesená",K186,0)</f>
        <v>0</v>
      </c>
      <c r="BH186" s="220">
        <f>IF(O186="sníž. přenesená",K186,0)</f>
        <v>0</v>
      </c>
      <c r="BI186" s="220">
        <f>IF(O186="nulová",K186,0)</f>
        <v>0</v>
      </c>
      <c r="BJ186" s="15" t="s">
        <v>81</v>
      </c>
      <c r="BK186" s="220">
        <f>ROUND(P186*H186,2)</f>
        <v>0</v>
      </c>
      <c r="BL186" s="15" t="s">
        <v>296</v>
      </c>
      <c r="BM186" s="219" t="s">
        <v>321</v>
      </c>
    </row>
    <row r="187" s="2" customFormat="1">
      <c r="A187" s="36"/>
      <c r="B187" s="37"/>
      <c r="C187" s="38"/>
      <c r="D187" s="221" t="s">
        <v>134</v>
      </c>
      <c r="E187" s="38"/>
      <c r="F187" s="222" t="s">
        <v>322</v>
      </c>
      <c r="G187" s="38"/>
      <c r="H187" s="38"/>
      <c r="I187" s="135"/>
      <c r="J187" s="135"/>
      <c r="K187" s="38"/>
      <c r="L187" s="38"/>
      <c r="M187" s="42"/>
      <c r="N187" s="223"/>
      <c r="O187" s="224"/>
      <c r="P187" s="82"/>
      <c r="Q187" s="82"/>
      <c r="R187" s="82"/>
      <c r="S187" s="82"/>
      <c r="T187" s="82"/>
      <c r="U187" s="82"/>
      <c r="V187" s="82"/>
      <c r="W187" s="82"/>
      <c r="X187" s="83"/>
      <c r="Y187" s="36"/>
      <c r="Z187" s="36"/>
      <c r="AA187" s="36"/>
      <c r="AB187" s="36"/>
      <c r="AC187" s="36"/>
      <c r="AD187" s="36"/>
      <c r="AE187" s="36"/>
      <c r="AT187" s="15" t="s">
        <v>134</v>
      </c>
      <c r="AU187" s="15" t="s">
        <v>81</v>
      </c>
    </row>
    <row r="188" s="2" customFormat="1" ht="16.5" customHeight="1">
      <c r="A188" s="36"/>
      <c r="B188" s="37"/>
      <c r="C188" s="242" t="s">
        <v>323</v>
      </c>
      <c r="D188" s="242" t="s">
        <v>206</v>
      </c>
      <c r="E188" s="243" t="s">
        <v>324</v>
      </c>
      <c r="F188" s="244" t="s">
        <v>325</v>
      </c>
      <c r="G188" s="245" t="s">
        <v>181</v>
      </c>
      <c r="H188" s="246">
        <v>7.5</v>
      </c>
      <c r="I188" s="247"/>
      <c r="J188" s="247"/>
      <c r="K188" s="248">
        <f>ROUND(P188*H188,2)</f>
        <v>0</v>
      </c>
      <c r="L188" s="244" t="s">
        <v>147</v>
      </c>
      <c r="M188" s="42"/>
      <c r="N188" s="249" t="s">
        <v>20</v>
      </c>
      <c r="O188" s="215" t="s">
        <v>42</v>
      </c>
      <c r="P188" s="216">
        <f>I188+J188</f>
        <v>0</v>
      </c>
      <c r="Q188" s="216">
        <f>ROUND(I188*H188,2)</f>
        <v>0</v>
      </c>
      <c r="R188" s="216">
        <f>ROUND(J188*H188,2)</f>
        <v>0</v>
      </c>
      <c r="S188" s="82"/>
      <c r="T188" s="217">
        <f>S188*H188</f>
        <v>0</v>
      </c>
      <c r="U188" s="217">
        <v>0</v>
      </c>
      <c r="V188" s="217">
        <f>U188*H188</f>
        <v>0</v>
      </c>
      <c r="W188" s="217">
        <v>0</v>
      </c>
      <c r="X188" s="218">
        <f>W188*H188</f>
        <v>0</v>
      </c>
      <c r="Y188" s="36"/>
      <c r="Z188" s="36"/>
      <c r="AA188" s="36"/>
      <c r="AB188" s="36"/>
      <c r="AC188" s="36"/>
      <c r="AD188" s="36"/>
      <c r="AE188" s="36"/>
      <c r="AR188" s="219" t="s">
        <v>296</v>
      </c>
      <c r="AT188" s="219" t="s">
        <v>206</v>
      </c>
      <c r="AU188" s="219" t="s">
        <v>81</v>
      </c>
      <c r="AY188" s="15" t="s">
        <v>132</v>
      </c>
      <c r="BE188" s="220">
        <f>IF(O188="základní",K188,0)</f>
        <v>0</v>
      </c>
      <c r="BF188" s="220">
        <f>IF(O188="snížená",K188,0)</f>
        <v>0</v>
      </c>
      <c r="BG188" s="220">
        <f>IF(O188="zákl. přenesená",K188,0)</f>
        <v>0</v>
      </c>
      <c r="BH188" s="220">
        <f>IF(O188="sníž. přenesená",K188,0)</f>
        <v>0</v>
      </c>
      <c r="BI188" s="220">
        <f>IF(O188="nulová",K188,0)</f>
        <v>0</v>
      </c>
      <c r="BJ188" s="15" t="s">
        <v>81</v>
      </c>
      <c r="BK188" s="220">
        <f>ROUND(P188*H188,2)</f>
        <v>0</v>
      </c>
      <c r="BL188" s="15" t="s">
        <v>296</v>
      </c>
      <c r="BM188" s="219" t="s">
        <v>326</v>
      </c>
    </row>
    <row r="189" s="2" customFormat="1">
      <c r="A189" s="36"/>
      <c r="B189" s="37"/>
      <c r="C189" s="38"/>
      <c r="D189" s="221" t="s">
        <v>134</v>
      </c>
      <c r="E189" s="38"/>
      <c r="F189" s="222" t="s">
        <v>327</v>
      </c>
      <c r="G189" s="38"/>
      <c r="H189" s="38"/>
      <c r="I189" s="135"/>
      <c r="J189" s="135"/>
      <c r="K189" s="38"/>
      <c r="L189" s="38"/>
      <c r="M189" s="42"/>
      <c r="N189" s="223"/>
      <c r="O189" s="224"/>
      <c r="P189" s="82"/>
      <c r="Q189" s="82"/>
      <c r="R189" s="82"/>
      <c r="S189" s="82"/>
      <c r="T189" s="82"/>
      <c r="U189" s="82"/>
      <c r="V189" s="82"/>
      <c r="W189" s="82"/>
      <c r="X189" s="83"/>
      <c r="Y189" s="36"/>
      <c r="Z189" s="36"/>
      <c r="AA189" s="36"/>
      <c r="AB189" s="36"/>
      <c r="AC189" s="36"/>
      <c r="AD189" s="36"/>
      <c r="AE189" s="36"/>
      <c r="AT189" s="15" t="s">
        <v>134</v>
      </c>
      <c r="AU189" s="15" t="s">
        <v>81</v>
      </c>
    </row>
    <row r="190" s="2" customFormat="1">
      <c r="A190" s="36"/>
      <c r="B190" s="37"/>
      <c r="C190" s="38"/>
      <c r="D190" s="221" t="s">
        <v>242</v>
      </c>
      <c r="E190" s="38"/>
      <c r="F190" s="250" t="s">
        <v>304</v>
      </c>
      <c r="G190" s="38"/>
      <c r="H190" s="38"/>
      <c r="I190" s="135"/>
      <c r="J190" s="135"/>
      <c r="K190" s="38"/>
      <c r="L190" s="38"/>
      <c r="M190" s="42"/>
      <c r="N190" s="223"/>
      <c r="O190" s="224"/>
      <c r="P190" s="82"/>
      <c r="Q190" s="82"/>
      <c r="R190" s="82"/>
      <c r="S190" s="82"/>
      <c r="T190" s="82"/>
      <c r="U190" s="82"/>
      <c r="V190" s="82"/>
      <c r="W190" s="82"/>
      <c r="X190" s="83"/>
      <c r="Y190" s="36"/>
      <c r="Z190" s="36"/>
      <c r="AA190" s="36"/>
      <c r="AB190" s="36"/>
      <c r="AC190" s="36"/>
      <c r="AD190" s="36"/>
      <c r="AE190" s="36"/>
      <c r="AT190" s="15" t="s">
        <v>242</v>
      </c>
      <c r="AU190" s="15" t="s">
        <v>81</v>
      </c>
    </row>
    <row r="191" s="2" customFormat="1" ht="24" customHeight="1">
      <c r="A191" s="36"/>
      <c r="B191" s="37"/>
      <c r="C191" s="242" t="s">
        <v>209</v>
      </c>
      <c r="D191" s="242" t="s">
        <v>206</v>
      </c>
      <c r="E191" s="243" t="s">
        <v>328</v>
      </c>
      <c r="F191" s="244" t="s">
        <v>329</v>
      </c>
      <c r="G191" s="245" t="s">
        <v>181</v>
      </c>
      <c r="H191" s="246">
        <v>33</v>
      </c>
      <c r="I191" s="247"/>
      <c r="J191" s="247"/>
      <c r="K191" s="248">
        <f>ROUND(P191*H191,2)</f>
        <v>0</v>
      </c>
      <c r="L191" s="244" t="s">
        <v>138</v>
      </c>
      <c r="M191" s="42"/>
      <c r="N191" s="249" t="s">
        <v>20</v>
      </c>
      <c r="O191" s="215" t="s">
        <v>42</v>
      </c>
      <c r="P191" s="216">
        <f>I191+J191</f>
        <v>0</v>
      </c>
      <c r="Q191" s="216">
        <f>ROUND(I191*H191,2)</f>
        <v>0</v>
      </c>
      <c r="R191" s="216">
        <f>ROUND(J191*H191,2)</f>
        <v>0</v>
      </c>
      <c r="S191" s="82"/>
      <c r="T191" s="217">
        <f>S191*H191</f>
        <v>0</v>
      </c>
      <c r="U191" s="217">
        <v>0</v>
      </c>
      <c r="V191" s="217">
        <f>U191*H191</f>
        <v>0</v>
      </c>
      <c r="W191" s="217">
        <v>0</v>
      </c>
      <c r="X191" s="218">
        <f>W191*H191</f>
        <v>0</v>
      </c>
      <c r="Y191" s="36"/>
      <c r="Z191" s="36"/>
      <c r="AA191" s="36"/>
      <c r="AB191" s="36"/>
      <c r="AC191" s="36"/>
      <c r="AD191" s="36"/>
      <c r="AE191" s="36"/>
      <c r="AR191" s="219" t="s">
        <v>296</v>
      </c>
      <c r="AT191" s="219" t="s">
        <v>206</v>
      </c>
      <c r="AU191" s="219" t="s">
        <v>81</v>
      </c>
      <c r="AY191" s="15" t="s">
        <v>132</v>
      </c>
      <c r="BE191" s="220">
        <f>IF(O191="základní",K191,0)</f>
        <v>0</v>
      </c>
      <c r="BF191" s="220">
        <f>IF(O191="snížená",K191,0)</f>
        <v>0</v>
      </c>
      <c r="BG191" s="220">
        <f>IF(O191="zákl. přenesená",K191,0)</f>
        <v>0</v>
      </c>
      <c r="BH191" s="220">
        <f>IF(O191="sníž. přenesená",K191,0)</f>
        <v>0</v>
      </c>
      <c r="BI191" s="220">
        <f>IF(O191="nulová",K191,0)</f>
        <v>0</v>
      </c>
      <c r="BJ191" s="15" t="s">
        <v>81</v>
      </c>
      <c r="BK191" s="220">
        <f>ROUND(P191*H191,2)</f>
        <v>0</v>
      </c>
      <c r="BL191" s="15" t="s">
        <v>296</v>
      </c>
      <c r="BM191" s="219" t="s">
        <v>330</v>
      </c>
    </row>
    <row r="192" s="2" customFormat="1">
      <c r="A192" s="36"/>
      <c r="B192" s="37"/>
      <c r="C192" s="38"/>
      <c r="D192" s="221" t="s">
        <v>134</v>
      </c>
      <c r="E192" s="38"/>
      <c r="F192" s="222" t="s">
        <v>329</v>
      </c>
      <c r="G192" s="38"/>
      <c r="H192" s="38"/>
      <c r="I192" s="135"/>
      <c r="J192" s="135"/>
      <c r="K192" s="38"/>
      <c r="L192" s="38"/>
      <c r="M192" s="42"/>
      <c r="N192" s="223"/>
      <c r="O192" s="224"/>
      <c r="P192" s="82"/>
      <c r="Q192" s="82"/>
      <c r="R192" s="82"/>
      <c r="S192" s="82"/>
      <c r="T192" s="82"/>
      <c r="U192" s="82"/>
      <c r="V192" s="82"/>
      <c r="W192" s="82"/>
      <c r="X192" s="83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81</v>
      </c>
    </row>
    <row r="193" s="2" customFormat="1" ht="24" customHeight="1">
      <c r="A193" s="36"/>
      <c r="B193" s="37"/>
      <c r="C193" s="242" t="s">
        <v>331</v>
      </c>
      <c r="D193" s="242" t="s">
        <v>206</v>
      </c>
      <c r="E193" s="243" t="s">
        <v>332</v>
      </c>
      <c r="F193" s="244" t="s">
        <v>333</v>
      </c>
      <c r="G193" s="245" t="s">
        <v>181</v>
      </c>
      <c r="H193" s="246">
        <v>13.9</v>
      </c>
      <c r="I193" s="247"/>
      <c r="J193" s="247"/>
      <c r="K193" s="248">
        <f>ROUND(P193*H193,2)</f>
        <v>0</v>
      </c>
      <c r="L193" s="244" t="s">
        <v>138</v>
      </c>
      <c r="M193" s="42"/>
      <c r="N193" s="249" t="s">
        <v>20</v>
      </c>
      <c r="O193" s="215" t="s">
        <v>42</v>
      </c>
      <c r="P193" s="216">
        <f>I193+J193</f>
        <v>0</v>
      </c>
      <c r="Q193" s="216">
        <f>ROUND(I193*H193,2)</f>
        <v>0</v>
      </c>
      <c r="R193" s="216">
        <f>ROUND(J193*H193,2)</f>
        <v>0</v>
      </c>
      <c r="S193" s="82"/>
      <c r="T193" s="217">
        <f>S193*H193</f>
        <v>0</v>
      </c>
      <c r="U193" s="217">
        <v>0</v>
      </c>
      <c r="V193" s="217">
        <f>U193*H193</f>
        <v>0</v>
      </c>
      <c r="W193" s="217">
        <v>0</v>
      </c>
      <c r="X193" s="218">
        <f>W193*H193</f>
        <v>0</v>
      </c>
      <c r="Y193" s="36"/>
      <c r="Z193" s="36"/>
      <c r="AA193" s="36"/>
      <c r="AB193" s="36"/>
      <c r="AC193" s="36"/>
      <c r="AD193" s="36"/>
      <c r="AE193" s="36"/>
      <c r="AR193" s="219" t="s">
        <v>296</v>
      </c>
      <c r="AT193" s="219" t="s">
        <v>206</v>
      </c>
      <c r="AU193" s="219" t="s">
        <v>81</v>
      </c>
      <c r="AY193" s="15" t="s">
        <v>132</v>
      </c>
      <c r="BE193" s="220">
        <f>IF(O193="základní",K193,0)</f>
        <v>0</v>
      </c>
      <c r="BF193" s="220">
        <f>IF(O193="snížená",K193,0)</f>
        <v>0</v>
      </c>
      <c r="BG193" s="220">
        <f>IF(O193="zákl. přenesená",K193,0)</f>
        <v>0</v>
      </c>
      <c r="BH193" s="220">
        <f>IF(O193="sníž. přenesená",K193,0)</f>
        <v>0</v>
      </c>
      <c r="BI193" s="220">
        <f>IF(O193="nulová",K193,0)</f>
        <v>0</v>
      </c>
      <c r="BJ193" s="15" t="s">
        <v>81</v>
      </c>
      <c r="BK193" s="220">
        <f>ROUND(P193*H193,2)</f>
        <v>0</v>
      </c>
      <c r="BL193" s="15" t="s">
        <v>296</v>
      </c>
      <c r="BM193" s="219" t="s">
        <v>334</v>
      </c>
    </row>
    <row r="194" s="2" customFormat="1">
      <c r="A194" s="36"/>
      <c r="B194" s="37"/>
      <c r="C194" s="38"/>
      <c r="D194" s="221" t="s">
        <v>134</v>
      </c>
      <c r="E194" s="38"/>
      <c r="F194" s="222" t="s">
        <v>333</v>
      </c>
      <c r="G194" s="38"/>
      <c r="H194" s="38"/>
      <c r="I194" s="135"/>
      <c r="J194" s="135"/>
      <c r="K194" s="38"/>
      <c r="L194" s="38"/>
      <c r="M194" s="42"/>
      <c r="N194" s="251"/>
      <c r="O194" s="252"/>
      <c r="P194" s="253"/>
      <c r="Q194" s="253"/>
      <c r="R194" s="253"/>
      <c r="S194" s="253"/>
      <c r="T194" s="253"/>
      <c r="U194" s="253"/>
      <c r="V194" s="253"/>
      <c r="W194" s="253"/>
      <c r="X194" s="254"/>
      <c r="Y194" s="36"/>
      <c r="Z194" s="36"/>
      <c r="AA194" s="36"/>
      <c r="AB194" s="36"/>
      <c r="AC194" s="36"/>
      <c r="AD194" s="36"/>
      <c r="AE194" s="36"/>
      <c r="AT194" s="15" t="s">
        <v>134</v>
      </c>
      <c r="AU194" s="15" t="s">
        <v>81</v>
      </c>
    </row>
    <row r="195" s="2" customFormat="1" ht="6.96" customHeight="1">
      <c r="A195" s="36"/>
      <c r="B195" s="57"/>
      <c r="C195" s="58"/>
      <c r="D195" s="58"/>
      <c r="E195" s="58"/>
      <c r="F195" s="58"/>
      <c r="G195" s="58"/>
      <c r="H195" s="58"/>
      <c r="I195" s="166"/>
      <c r="J195" s="166"/>
      <c r="K195" s="58"/>
      <c r="L195" s="58"/>
      <c r="M195" s="42"/>
      <c r="N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</sheetData>
  <sheetProtection sheet="1" autoFilter="0" formatColumns="0" formatRows="0" objects="1" scenarios="1" spinCount="100000" saltValue="MkT+ejNcGwEswaoR6mXfml/h+54QpQNHC+1JryC70ZEgS1XYdIGLE3zRLMUqtRLnQiXQeu8W0O1QM1WjoVzwTg==" hashValue="5oe5H6ZwKo6lidkvJojuyCoXrOxOsblJQhjO/T92U1LvWV8PqlP2SQmv33c+Pazw/duR7R74qnQK+jEvWn0V+g==" algorithmName="SHA-512" password="CC35"/>
  <autoFilter ref="C84:L194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94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zakázky'!K6</f>
        <v>Oprava KB spádoviště Česká Třebová st.015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95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335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23</v>
      </c>
      <c r="G12" s="36"/>
      <c r="H12" s="36"/>
      <c r="I12" s="139" t="s">
        <v>24</v>
      </c>
      <c r="J12" s="141" t="str">
        <f>'Rekapitulace zakázky'!AN8</f>
        <v>19. 9. 2018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zakázky'!AN10="","",'Rekapitulace zakázky'!AN10)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zakázky'!E11="","",'Rekapitulace zakázky'!E11)</f>
        <v xml:space="preserve"> </v>
      </c>
      <c r="F15" s="36"/>
      <c r="G15" s="36"/>
      <c r="H15" s="36"/>
      <c r="I15" s="139" t="s">
        <v>29</v>
      </c>
      <c r="J15" s="140" t="str">
        <f>IF('Rekapitulace zakázky'!AN11="","",'Rekapitulace zakázky'!AN11)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zakázky'!AN13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8"/>
      <c r="G18" s="138"/>
      <c r="H18" s="138"/>
      <c r="I18" s="139" t="s">
        <v>29</v>
      </c>
      <c r="J18" s="31" t="str">
        <f>'Rekapitulace zakázky'!AN14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zakázky'!AN16="","",'Rekapitulace zakázky'!AN16)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zakázky'!E17="","",'Rekapitulace zakázky'!E17)</f>
        <v xml:space="preserve"> </v>
      </c>
      <c r="F21" s="36"/>
      <c r="G21" s="36"/>
      <c r="H21" s="36"/>
      <c r="I21" s="139" t="s">
        <v>29</v>
      </c>
      <c r="J21" s="140" t="str">
        <f>IF('Rekapitulace zakázky'!AN17="","",'Rekapitulace zakázky'!AN17)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tr">
        <f>IF('Rekapitulace zakázky'!AN19="","",'Rekapitulace zakázky'!AN19)</f>
        <v/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tr">
        <f>IF('Rekapitulace zakázky'!E20="","",'Rekapitulace zakázky'!E20)</f>
        <v>Slezák</v>
      </c>
      <c r="F24" s="36"/>
      <c r="G24" s="36"/>
      <c r="H24" s="36"/>
      <c r="I24" s="139" t="s">
        <v>29</v>
      </c>
      <c r="J24" s="140" t="str">
        <f>IF('Rekapitulace zakázky'!AN20="","",'Rekapitulace zakázky'!AN20)</f>
        <v/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97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98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ROUND(K82,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ROUND((SUM(BE82:BE149)),  2)</f>
        <v>0</v>
      </c>
      <c r="G35" s="36"/>
      <c r="H35" s="36"/>
      <c r="I35" s="155">
        <v>0.20999999999999999</v>
      </c>
      <c r="J35" s="135"/>
      <c r="K35" s="149">
        <f>ROUND(((SUM(BE82:BE149))*I35),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ROUND((SUM(BF82:BF149)),  2)</f>
        <v>0</v>
      </c>
      <c r="G36" s="36"/>
      <c r="H36" s="36"/>
      <c r="I36" s="155">
        <v>0.14999999999999999</v>
      </c>
      <c r="J36" s="135"/>
      <c r="K36" s="149">
        <f>ROUND(((SUM(BF82:BF149))*I36),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ROUND((SUM(BG82:BG149)),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ROUND((SUM(BH82:BH149)),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ROUND((SUM(BI82:BI149)),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KB spádoviště Česká Třebová st.015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95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PS01 - SSZT Oprava KB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>Česká Třebová st.015</v>
      </c>
      <c r="G54" s="38"/>
      <c r="H54" s="38"/>
      <c r="I54" s="139" t="s">
        <v>24</v>
      </c>
      <c r="J54" s="141" t="str">
        <f>IF(J12="","",J12)</f>
        <v>19. 9. 2018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100</v>
      </c>
      <c r="D59" s="173"/>
      <c r="E59" s="173"/>
      <c r="F59" s="173"/>
      <c r="G59" s="173"/>
      <c r="H59" s="173"/>
      <c r="I59" s="174" t="s">
        <v>101</v>
      </c>
      <c r="J59" s="174" t="s">
        <v>102</v>
      </c>
      <c r="K59" s="175" t="s">
        <v>103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Q82</f>
        <v>0</v>
      </c>
      <c r="J61" s="177">
        <f>R82</f>
        <v>0</v>
      </c>
      <c r="K61" s="100">
        <f>K82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104</v>
      </c>
    </row>
    <row r="62" s="9" customFormat="1" ht="24.96" customHeight="1">
      <c r="A62" s="9"/>
      <c r="B62" s="178"/>
      <c r="C62" s="179"/>
      <c r="D62" s="180" t="s">
        <v>108</v>
      </c>
      <c r="E62" s="181"/>
      <c r="F62" s="181"/>
      <c r="G62" s="181"/>
      <c r="H62" s="181"/>
      <c r="I62" s="182">
        <f>Q83</f>
        <v>0</v>
      </c>
      <c r="J62" s="182">
        <f>R83</f>
        <v>0</v>
      </c>
      <c r="K62" s="183">
        <f>K83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5"/>
      <c r="J63" s="135"/>
      <c r="K63" s="38"/>
      <c r="L63" s="38"/>
      <c r="M63" s="1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6"/>
      <c r="J64" s="166"/>
      <c r="K64" s="58"/>
      <c r="L64" s="58"/>
      <c r="M64" s="1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9"/>
      <c r="J68" s="169"/>
      <c r="K68" s="60"/>
      <c r="L68" s="60"/>
      <c r="M68" s="1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109</v>
      </c>
      <c r="D69" s="38"/>
      <c r="E69" s="38"/>
      <c r="F69" s="38"/>
      <c r="G69" s="38"/>
      <c r="H69" s="38"/>
      <c r="I69" s="135"/>
      <c r="J69" s="135"/>
      <c r="K69" s="38"/>
      <c r="L69" s="38"/>
      <c r="M69" s="1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5"/>
      <c r="J70" s="135"/>
      <c r="K70" s="38"/>
      <c r="L70" s="38"/>
      <c r="M70" s="1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8"/>
      <c r="E71" s="38"/>
      <c r="F71" s="38"/>
      <c r="G71" s="38"/>
      <c r="H71" s="38"/>
      <c r="I71" s="135"/>
      <c r="J71" s="135"/>
      <c r="K71" s="38"/>
      <c r="L71" s="38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70" t="str">
        <f>E7</f>
        <v>Oprava KB spádoviště Česká Třebová st.015</v>
      </c>
      <c r="F72" s="30"/>
      <c r="G72" s="30"/>
      <c r="H72" s="30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95</v>
      </c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PS01 - SSZT Oprava KB</v>
      </c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Česká Třebová st.015</v>
      </c>
      <c r="G76" s="38"/>
      <c r="H76" s="38"/>
      <c r="I76" s="139" t="s">
        <v>24</v>
      </c>
      <c r="J76" s="141" t="str">
        <f>IF(J12="","",J12)</f>
        <v>19. 9. 2018</v>
      </c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 xml:space="preserve"> </v>
      </c>
      <c r="G78" s="38"/>
      <c r="H78" s="38"/>
      <c r="I78" s="139" t="s">
        <v>32</v>
      </c>
      <c r="J78" s="171" t="str">
        <f>E21</f>
        <v xml:space="preserve"> </v>
      </c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139" t="s">
        <v>33</v>
      </c>
      <c r="J79" s="171" t="str">
        <f>E24</f>
        <v>Slezák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92"/>
      <c r="B81" s="193"/>
      <c r="C81" s="194" t="s">
        <v>110</v>
      </c>
      <c r="D81" s="195" t="s">
        <v>56</v>
      </c>
      <c r="E81" s="195" t="s">
        <v>52</v>
      </c>
      <c r="F81" s="195" t="s">
        <v>53</v>
      </c>
      <c r="G81" s="195" t="s">
        <v>111</v>
      </c>
      <c r="H81" s="195" t="s">
        <v>112</v>
      </c>
      <c r="I81" s="196" t="s">
        <v>113</v>
      </c>
      <c r="J81" s="196" t="s">
        <v>114</v>
      </c>
      <c r="K81" s="195" t="s">
        <v>103</v>
      </c>
      <c r="L81" s="197" t="s">
        <v>115</v>
      </c>
      <c r="M81" s="198"/>
      <c r="N81" s="90" t="s">
        <v>20</v>
      </c>
      <c r="O81" s="91" t="s">
        <v>41</v>
      </c>
      <c r="P81" s="91" t="s">
        <v>116</v>
      </c>
      <c r="Q81" s="91" t="s">
        <v>117</v>
      </c>
      <c r="R81" s="91" t="s">
        <v>118</v>
      </c>
      <c r="S81" s="91" t="s">
        <v>119</v>
      </c>
      <c r="T81" s="91" t="s">
        <v>120</v>
      </c>
      <c r="U81" s="91" t="s">
        <v>121</v>
      </c>
      <c r="V81" s="91" t="s">
        <v>122</v>
      </c>
      <c r="W81" s="91" t="s">
        <v>123</v>
      </c>
      <c r="X81" s="92" t="s">
        <v>124</v>
      </c>
      <c r="Y81" s="192"/>
      <c r="Z81" s="192"/>
      <c r="AA81" s="192"/>
      <c r="AB81" s="192"/>
      <c r="AC81" s="192"/>
      <c r="AD81" s="192"/>
      <c r="AE81" s="192"/>
    </row>
    <row r="82" s="2" customFormat="1" ht="22.8" customHeight="1">
      <c r="A82" s="36"/>
      <c r="B82" s="37"/>
      <c r="C82" s="97" t="s">
        <v>125</v>
      </c>
      <c r="D82" s="38"/>
      <c r="E82" s="38"/>
      <c r="F82" s="38"/>
      <c r="G82" s="38"/>
      <c r="H82" s="38"/>
      <c r="I82" s="135"/>
      <c r="J82" s="135"/>
      <c r="K82" s="199">
        <f>BK82</f>
        <v>0</v>
      </c>
      <c r="L82" s="38"/>
      <c r="M82" s="42"/>
      <c r="N82" s="93"/>
      <c r="O82" s="200"/>
      <c r="P82" s="94"/>
      <c r="Q82" s="201">
        <f>Q83</f>
        <v>0</v>
      </c>
      <c r="R82" s="201">
        <f>R83</f>
        <v>0</v>
      </c>
      <c r="S82" s="94"/>
      <c r="T82" s="202">
        <f>T83</f>
        <v>0</v>
      </c>
      <c r="U82" s="94"/>
      <c r="V82" s="202">
        <f>V83</f>
        <v>0</v>
      </c>
      <c r="W82" s="94"/>
      <c r="X82" s="203">
        <f>X83</f>
        <v>0</v>
      </c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104</v>
      </c>
      <c r="BK82" s="204">
        <f>BK83</f>
        <v>0</v>
      </c>
    </row>
    <row r="83" s="12" customFormat="1" ht="25.92" customHeight="1">
      <c r="A83" s="12"/>
      <c r="B83" s="225"/>
      <c r="C83" s="226"/>
      <c r="D83" s="227" t="s">
        <v>72</v>
      </c>
      <c r="E83" s="228" t="s">
        <v>291</v>
      </c>
      <c r="F83" s="228" t="s">
        <v>292</v>
      </c>
      <c r="G83" s="226"/>
      <c r="H83" s="226"/>
      <c r="I83" s="229"/>
      <c r="J83" s="229"/>
      <c r="K83" s="230">
        <f>BK83</f>
        <v>0</v>
      </c>
      <c r="L83" s="226"/>
      <c r="M83" s="231"/>
      <c r="N83" s="232"/>
      <c r="O83" s="233"/>
      <c r="P83" s="233"/>
      <c r="Q83" s="234">
        <f>SUM(Q84:Q149)</f>
        <v>0</v>
      </c>
      <c r="R83" s="234">
        <f>SUM(R84:R149)</f>
        <v>0</v>
      </c>
      <c r="S83" s="233"/>
      <c r="T83" s="235">
        <f>SUM(T84:T149)</f>
        <v>0</v>
      </c>
      <c r="U83" s="233"/>
      <c r="V83" s="235">
        <f>SUM(V84:V149)</f>
        <v>0</v>
      </c>
      <c r="W83" s="233"/>
      <c r="X83" s="236">
        <f>SUM(X84:X149)</f>
        <v>0</v>
      </c>
      <c r="Y83" s="12"/>
      <c r="Z83" s="12"/>
      <c r="AA83" s="12"/>
      <c r="AB83" s="12"/>
      <c r="AC83" s="12"/>
      <c r="AD83" s="12"/>
      <c r="AE83" s="12"/>
      <c r="AR83" s="237" t="s">
        <v>81</v>
      </c>
      <c r="AT83" s="238" t="s">
        <v>72</v>
      </c>
      <c r="AU83" s="238" t="s">
        <v>73</v>
      </c>
      <c r="AY83" s="237" t="s">
        <v>132</v>
      </c>
      <c r="BK83" s="239">
        <f>SUM(BK84:BK149)</f>
        <v>0</v>
      </c>
    </row>
    <row r="84" s="2" customFormat="1" ht="24" customHeight="1">
      <c r="A84" s="36"/>
      <c r="B84" s="37"/>
      <c r="C84" s="242" t="s">
        <v>81</v>
      </c>
      <c r="D84" s="242" t="s">
        <v>206</v>
      </c>
      <c r="E84" s="243" t="s">
        <v>336</v>
      </c>
      <c r="F84" s="244" t="s">
        <v>337</v>
      </c>
      <c r="G84" s="245" t="s">
        <v>129</v>
      </c>
      <c r="H84" s="246">
        <v>1</v>
      </c>
      <c r="I84" s="247"/>
      <c r="J84" s="247"/>
      <c r="K84" s="248">
        <f>ROUND(P84*H84,2)</f>
        <v>0</v>
      </c>
      <c r="L84" s="244" t="s">
        <v>138</v>
      </c>
      <c r="M84" s="42"/>
      <c r="N84" s="249" t="s">
        <v>20</v>
      </c>
      <c r="O84" s="215" t="s">
        <v>42</v>
      </c>
      <c r="P84" s="216">
        <f>I84+J84</f>
        <v>0</v>
      </c>
      <c r="Q84" s="216">
        <f>ROUND(I84*H84,2)</f>
        <v>0</v>
      </c>
      <c r="R84" s="216">
        <f>ROUND(J84*H84,2)</f>
        <v>0</v>
      </c>
      <c r="S84" s="82"/>
      <c r="T84" s="217">
        <f>S84*H84</f>
        <v>0</v>
      </c>
      <c r="U84" s="217">
        <v>0</v>
      </c>
      <c r="V84" s="217">
        <f>U84*H84</f>
        <v>0</v>
      </c>
      <c r="W84" s="217">
        <v>0</v>
      </c>
      <c r="X84" s="218">
        <f>W84*H84</f>
        <v>0</v>
      </c>
      <c r="Y84" s="36"/>
      <c r="Z84" s="36"/>
      <c r="AA84" s="36"/>
      <c r="AB84" s="36"/>
      <c r="AC84" s="36"/>
      <c r="AD84" s="36"/>
      <c r="AE84" s="36"/>
      <c r="AR84" s="219" t="s">
        <v>133</v>
      </c>
      <c r="AT84" s="219" t="s">
        <v>206</v>
      </c>
      <c r="AU84" s="219" t="s">
        <v>81</v>
      </c>
      <c r="AY84" s="15" t="s">
        <v>132</v>
      </c>
      <c r="BE84" s="220">
        <f>IF(O84="základní",K84,0)</f>
        <v>0</v>
      </c>
      <c r="BF84" s="220">
        <f>IF(O84="snížená",K84,0)</f>
        <v>0</v>
      </c>
      <c r="BG84" s="220">
        <f>IF(O84="zákl. přenesená",K84,0)</f>
        <v>0</v>
      </c>
      <c r="BH84" s="220">
        <f>IF(O84="sníž. přenesená",K84,0)</f>
        <v>0</v>
      </c>
      <c r="BI84" s="220">
        <f>IF(O84="nulová",K84,0)</f>
        <v>0</v>
      </c>
      <c r="BJ84" s="15" t="s">
        <v>81</v>
      </c>
      <c r="BK84" s="220">
        <f>ROUND(P84*H84,2)</f>
        <v>0</v>
      </c>
      <c r="BL84" s="15" t="s">
        <v>133</v>
      </c>
      <c r="BM84" s="219" t="s">
        <v>195</v>
      </c>
    </row>
    <row r="85" s="2" customFormat="1">
      <c r="A85" s="36"/>
      <c r="B85" s="37"/>
      <c r="C85" s="38"/>
      <c r="D85" s="221" t="s">
        <v>134</v>
      </c>
      <c r="E85" s="38"/>
      <c r="F85" s="222" t="s">
        <v>337</v>
      </c>
      <c r="G85" s="38"/>
      <c r="H85" s="38"/>
      <c r="I85" s="135"/>
      <c r="J85" s="135"/>
      <c r="K85" s="38"/>
      <c r="L85" s="38"/>
      <c r="M85" s="42"/>
      <c r="N85" s="223"/>
      <c r="O85" s="224"/>
      <c r="P85" s="82"/>
      <c r="Q85" s="82"/>
      <c r="R85" s="82"/>
      <c r="S85" s="82"/>
      <c r="T85" s="82"/>
      <c r="U85" s="82"/>
      <c r="V85" s="82"/>
      <c r="W85" s="82"/>
      <c r="X85" s="83"/>
      <c r="Y85" s="36"/>
      <c r="Z85" s="36"/>
      <c r="AA85" s="36"/>
      <c r="AB85" s="36"/>
      <c r="AC85" s="36"/>
      <c r="AD85" s="36"/>
      <c r="AE85" s="36"/>
      <c r="AT85" s="15" t="s">
        <v>134</v>
      </c>
      <c r="AU85" s="15" t="s">
        <v>81</v>
      </c>
    </row>
    <row r="86" s="2" customFormat="1" ht="16.5" customHeight="1">
      <c r="A86" s="36"/>
      <c r="B86" s="37"/>
      <c r="C86" s="242" t="s">
        <v>182</v>
      </c>
      <c r="D86" s="242" t="s">
        <v>206</v>
      </c>
      <c r="E86" s="243" t="s">
        <v>338</v>
      </c>
      <c r="F86" s="244" t="s">
        <v>339</v>
      </c>
      <c r="G86" s="245" t="s">
        <v>129</v>
      </c>
      <c r="H86" s="246">
        <v>1</v>
      </c>
      <c r="I86" s="247"/>
      <c r="J86" s="247"/>
      <c r="K86" s="248">
        <f>ROUND(P86*H86,2)</f>
        <v>0</v>
      </c>
      <c r="L86" s="244" t="s">
        <v>147</v>
      </c>
      <c r="M86" s="42"/>
      <c r="N86" s="249" t="s">
        <v>20</v>
      </c>
      <c r="O86" s="215" t="s">
        <v>42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2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6"/>
      <c r="Z86" s="36"/>
      <c r="AA86" s="36"/>
      <c r="AB86" s="36"/>
      <c r="AC86" s="36"/>
      <c r="AD86" s="36"/>
      <c r="AE86" s="36"/>
      <c r="AR86" s="219" t="s">
        <v>265</v>
      </c>
      <c r="AT86" s="219" t="s">
        <v>206</v>
      </c>
      <c r="AU86" s="219" t="s">
        <v>81</v>
      </c>
      <c r="AY86" s="15" t="s">
        <v>132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5" t="s">
        <v>81</v>
      </c>
      <c r="BK86" s="220">
        <f>ROUND(P86*H86,2)</f>
        <v>0</v>
      </c>
      <c r="BL86" s="15" t="s">
        <v>265</v>
      </c>
      <c r="BM86" s="219" t="s">
        <v>340</v>
      </c>
    </row>
    <row r="87" s="2" customFormat="1">
      <c r="A87" s="36"/>
      <c r="B87" s="37"/>
      <c r="C87" s="38"/>
      <c r="D87" s="221" t="s">
        <v>134</v>
      </c>
      <c r="E87" s="38"/>
      <c r="F87" s="222" t="s">
        <v>341</v>
      </c>
      <c r="G87" s="38"/>
      <c r="H87" s="38"/>
      <c r="I87" s="135"/>
      <c r="J87" s="135"/>
      <c r="K87" s="38"/>
      <c r="L87" s="38"/>
      <c r="M87" s="42"/>
      <c r="N87" s="223"/>
      <c r="O87" s="224"/>
      <c r="P87" s="82"/>
      <c r="Q87" s="82"/>
      <c r="R87" s="82"/>
      <c r="S87" s="82"/>
      <c r="T87" s="82"/>
      <c r="U87" s="82"/>
      <c r="V87" s="82"/>
      <c r="W87" s="82"/>
      <c r="X87" s="83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81</v>
      </c>
    </row>
    <row r="88" s="2" customFormat="1" ht="24" customHeight="1">
      <c r="A88" s="36"/>
      <c r="B88" s="37"/>
      <c r="C88" s="242" t="s">
        <v>83</v>
      </c>
      <c r="D88" s="242" t="s">
        <v>206</v>
      </c>
      <c r="E88" s="243" t="s">
        <v>342</v>
      </c>
      <c r="F88" s="244" t="s">
        <v>343</v>
      </c>
      <c r="G88" s="245" t="s">
        <v>129</v>
      </c>
      <c r="H88" s="246">
        <v>2</v>
      </c>
      <c r="I88" s="247"/>
      <c r="J88" s="247"/>
      <c r="K88" s="248">
        <f>ROUND(P88*H88,2)</f>
        <v>0</v>
      </c>
      <c r="L88" s="244" t="s">
        <v>138</v>
      </c>
      <c r="M88" s="42"/>
      <c r="N88" s="249" t="s">
        <v>20</v>
      </c>
      <c r="O88" s="215" t="s">
        <v>42</v>
      </c>
      <c r="P88" s="216">
        <f>I88+J88</f>
        <v>0</v>
      </c>
      <c r="Q88" s="216">
        <f>ROUND(I88*H88,2)</f>
        <v>0</v>
      </c>
      <c r="R88" s="216">
        <f>ROUND(J88*H88,2)</f>
        <v>0</v>
      </c>
      <c r="S88" s="82"/>
      <c r="T88" s="217">
        <f>S88*H88</f>
        <v>0</v>
      </c>
      <c r="U88" s="217">
        <v>0</v>
      </c>
      <c r="V88" s="217">
        <f>U88*H88</f>
        <v>0</v>
      </c>
      <c r="W88" s="217">
        <v>0</v>
      </c>
      <c r="X88" s="218">
        <f>W88*H88</f>
        <v>0</v>
      </c>
      <c r="Y88" s="36"/>
      <c r="Z88" s="36"/>
      <c r="AA88" s="36"/>
      <c r="AB88" s="36"/>
      <c r="AC88" s="36"/>
      <c r="AD88" s="36"/>
      <c r="AE88" s="36"/>
      <c r="AR88" s="219" t="s">
        <v>133</v>
      </c>
      <c r="AT88" s="219" t="s">
        <v>206</v>
      </c>
      <c r="AU88" s="219" t="s">
        <v>81</v>
      </c>
      <c r="AY88" s="15" t="s">
        <v>132</v>
      </c>
      <c r="BE88" s="220">
        <f>IF(O88="základní",K88,0)</f>
        <v>0</v>
      </c>
      <c r="BF88" s="220">
        <f>IF(O88="snížená",K88,0)</f>
        <v>0</v>
      </c>
      <c r="BG88" s="220">
        <f>IF(O88="zákl. přenesená",K88,0)</f>
        <v>0</v>
      </c>
      <c r="BH88" s="220">
        <f>IF(O88="sníž. přenesená",K88,0)</f>
        <v>0</v>
      </c>
      <c r="BI88" s="220">
        <f>IF(O88="nulová",K88,0)</f>
        <v>0</v>
      </c>
      <c r="BJ88" s="15" t="s">
        <v>81</v>
      </c>
      <c r="BK88" s="220">
        <f>ROUND(P88*H88,2)</f>
        <v>0</v>
      </c>
      <c r="BL88" s="15" t="s">
        <v>133</v>
      </c>
      <c r="BM88" s="219" t="s">
        <v>186</v>
      </c>
    </row>
    <row r="89" s="2" customFormat="1">
      <c r="A89" s="36"/>
      <c r="B89" s="37"/>
      <c r="C89" s="38"/>
      <c r="D89" s="221" t="s">
        <v>134</v>
      </c>
      <c r="E89" s="38"/>
      <c r="F89" s="222" t="s">
        <v>343</v>
      </c>
      <c r="G89" s="38"/>
      <c r="H89" s="38"/>
      <c r="I89" s="135"/>
      <c r="J89" s="135"/>
      <c r="K89" s="38"/>
      <c r="L89" s="38"/>
      <c r="M89" s="42"/>
      <c r="N89" s="223"/>
      <c r="O89" s="224"/>
      <c r="P89" s="82"/>
      <c r="Q89" s="82"/>
      <c r="R89" s="82"/>
      <c r="S89" s="82"/>
      <c r="T89" s="82"/>
      <c r="U89" s="82"/>
      <c r="V89" s="82"/>
      <c r="W89" s="82"/>
      <c r="X89" s="83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81</v>
      </c>
    </row>
    <row r="90" s="2" customFormat="1" ht="16.5" customHeight="1">
      <c r="A90" s="36"/>
      <c r="B90" s="37"/>
      <c r="C90" s="242" t="s">
        <v>133</v>
      </c>
      <c r="D90" s="242" t="s">
        <v>206</v>
      </c>
      <c r="E90" s="243" t="s">
        <v>344</v>
      </c>
      <c r="F90" s="244" t="s">
        <v>345</v>
      </c>
      <c r="G90" s="245" t="s">
        <v>129</v>
      </c>
      <c r="H90" s="246">
        <v>1</v>
      </c>
      <c r="I90" s="247"/>
      <c r="J90" s="247"/>
      <c r="K90" s="248">
        <f>ROUND(P90*H90,2)</f>
        <v>0</v>
      </c>
      <c r="L90" s="244" t="s">
        <v>20</v>
      </c>
      <c r="M90" s="42"/>
      <c r="N90" s="249" t="s">
        <v>20</v>
      </c>
      <c r="O90" s="215" t="s">
        <v>42</v>
      </c>
      <c r="P90" s="216">
        <f>I90+J90</f>
        <v>0</v>
      </c>
      <c r="Q90" s="216">
        <f>ROUND(I90*H90,2)</f>
        <v>0</v>
      </c>
      <c r="R90" s="216">
        <f>ROUND(J90*H90,2)</f>
        <v>0</v>
      </c>
      <c r="S90" s="82"/>
      <c r="T90" s="217">
        <f>S90*H90</f>
        <v>0</v>
      </c>
      <c r="U90" s="217">
        <v>0</v>
      </c>
      <c r="V90" s="217">
        <f>U90*H90</f>
        <v>0</v>
      </c>
      <c r="W90" s="217">
        <v>0</v>
      </c>
      <c r="X90" s="218">
        <f>W90*H90</f>
        <v>0</v>
      </c>
      <c r="Y90" s="36"/>
      <c r="Z90" s="36"/>
      <c r="AA90" s="36"/>
      <c r="AB90" s="36"/>
      <c r="AC90" s="36"/>
      <c r="AD90" s="36"/>
      <c r="AE90" s="36"/>
      <c r="AR90" s="219" t="s">
        <v>133</v>
      </c>
      <c r="AT90" s="219" t="s">
        <v>206</v>
      </c>
      <c r="AU90" s="219" t="s">
        <v>81</v>
      </c>
      <c r="AY90" s="15" t="s">
        <v>132</v>
      </c>
      <c r="BE90" s="220">
        <f>IF(O90="základní",K90,0)</f>
        <v>0</v>
      </c>
      <c r="BF90" s="220">
        <f>IF(O90="snížená",K90,0)</f>
        <v>0</v>
      </c>
      <c r="BG90" s="220">
        <f>IF(O90="zákl. přenesená",K90,0)</f>
        <v>0</v>
      </c>
      <c r="BH90" s="220">
        <f>IF(O90="sníž. přenesená",K90,0)</f>
        <v>0</v>
      </c>
      <c r="BI90" s="220">
        <f>IF(O90="nulová",K90,0)</f>
        <v>0</v>
      </c>
      <c r="BJ90" s="15" t="s">
        <v>81</v>
      </c>
      <c r="BK90" s="220">
        <f>ROUND(P90*H90,2)</f>
        <v>0</v>
      </c>
      <c r="BL90" s="15" t="s">
        <v>133</v>
      </c>
      <c r="BM90" s="219" t="s">
        <v>346</v>
      </c>
    </row>
    <row r="91" s="2" customFormat="1">
      <c r="A91" s="36"/>
      <c r="B91" s="37"/>
      <c r="C91" s="38"/>
      <c r="D91" s="221" t="s">
        <v>134</v>
      </c>
      <c r="E91" s="38"/>
      <c r="F91" s="222" t="s">
        <v>345</v>
      </c>
      <c r="G91" s="38"/>
      <c r="H91" s="38"/>
      <c r="I91" s="135"/>
      <c r="J91" s="135"/>
      <c r="K91" s="38"/>
      <c r="L91" s="38"/>
      <c r="M91" s="42"/>
      <c r="N91" s="223"/>
      <c r="O91" s="224"/>
      <c r="P91" s="82"/>
      <c r="Q91" s="82"/>
      <c r="R91" s="82"/>
      <c r="S91" s="82"/>
      <c r="T91" s="82"/>
      <c r="U91" s="82"/>
      <c r="V91" s="82"/>
      <c r="W91" s="82"/>
      <c r="X91" s="83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81</v>
      </c>
    </row>
    <row r="92" s="2" customFormat="1" ht="16.5" customHeight="1">
      <c r="A92" s="36"/>
      <c r="B92" s="37"/>
      <c r="C92" s="242" t="s">
        <v>133</v>
      </c>
      <c r="D92" s="242" t="s">
        <v>206</v>
      </c>
      <c r="E92" s="243" t="s">
        <v>347</v>
      </c>
      <c r="F92" s="244" t="s">
        <v>348</v>
      </c>
      <c r="G92" s="245" t="s">
        <v>129</v>
      </c>
      <c r="H92" s="246">
        <v>1</v>
      </c>
      <c r="I92" s="247"/>
      <c r="J92" s="247"/>
      <c r="K92" s="248">
        <f>ROUND(P92*H92,2)</f>
        <v>0</v>
      </c>
      <c r="L92" s="244" t="s">
        <v>20</v>
      </c>
      <c r="M92" s="42"/>
      <c r="N92" s="249" t="s">
        <v>20</v>
      </c>
      <c r="O92" s="215" t="s">
        <v>42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2"/>
      <c r="T92" s="217">
        <f>S92*H92</f>
        <v>0</v>
      </c>
      <c r="U92" s="217">
        <v>0</v>
      </c>
      <c r="V92" s="217">
        <f>U92*H92</f>
        <v>0</v>
      </c>
      <c r="W92" s="217">
        <v>0</v>
      </c>
      <c r="X92" s="218">
        <f>W92*H92</f>
        <v>0</v>
      </c>
      <c r="Y92" s="36"/>
      <c r="Z92" s="36"/>
      <c r="AA92" s="36"/>
      <c r="AB92" s="36"/>
      <c r="AC92" s="36"/>
      <c r="AD92" s="36"/>
      <c r="AE92" s="36"/>
      <c r="AR92" s="219" t="s">
        <v>133</v>
      </c>
      <c r="AT92" s="219" t="s">
        <v>206</v>
      </c>
      <c r="AU92" s="219" t="s">
        <v>81</v>
      </c>
      <c r="AY92" s="15" t="s">
        <v>132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5" t="s">
        <v>81</v>
      </c>
      <c r="BK92" s="220">
        <f>ROUND(P92*H92,2)</f>
        <v>0</v>
      </c>
      <c r="BL92" s="15" t="s">
        <v>133</v>
      </c>
      <c r="BM92" s="219" t="s">
        <v>349</v>
      </c>
    </row>
    <row r="93" s="2" customFormat="1">
      <c r="A93" s="36"/>
      <c r="B93" s="37"/>
      <c r="C93" s="38"/>
      <c r="D93" s="221" t="s">
        <v>134</v>
      </c>
      <c r="E93" s="38"/>
      <c r="F93" s="222" t="s">
        <v>348</v>
      </c>
      <c r="G93" s="38"/>
      <c r="H93" s="38"/>
      <c r="I93" s="135"/>
      <c r="J93" s="135"/>
      <c r="K93" s="38"/>
      <c r="L93" s="38"/>
      <c r="M93" s="42"/>
      <c r="N93" s="223"/>
      <c r="O93" s="224"/>
      <c r="P93" s="82"/>
      <c r="Q93" s="82"/>
      <c r="R93" s="82"/>
      <c r="S93" s="82"/>
      <c r="T93" s="82"/>
      <c r="U93" s="82"/>
      <c r="V93" s="82"/>
      <c r="W93" s="82"/>
      <c r="X93" s="83"/>
      <c r="Y93" s="36"/>
      <c r="Z93" s="36"/>
      <c r="AA93" s="36"/>
      <c r="AB93" s="36"/>
      <c r="AC93" s="36"/>
      <c r="AD93" s="36"/>
      <c r="AE93" s="36"/>
      <c r="AT93" s="15" t="s">
        <v>134</v>
      </c>
      <c r="AU93" s="15" t="s">
        <v>81</v>
      </c>
    </row>
    <row r="94" s="2" customFormat="1" ht="24" customHeight="1">
      <c r="A94" s="36"/>
      <c r="B94" s="37"/>
      <c r="C94" s="242" t="s">
        <v>149</v>
      </c>
      <c r="D94" s="242" t="s">
        <v>206</v>
      </c>
      <c r="E94" s="243" t="s">
        <v>350</v>
      </c>
      <c r="F94" s="244" t="s">
        <v>351</v>
      </c>
      <c r="G94" s="245" t="s">
        <v>129</v>
      </c>
      <c r="H94" s="246">
        <v>10</v>
      </c>
      <c r="I94" s="247"/>
      <c r="J94" s="247"/>
      <c r="K94" s="248">
        <f>ROUND(P94*H94,2)</f>
        <v>0</v>
      </c>
      <c r="L94" s="244" t="s">
        <v>130</v>
      </c>
      <c r="M94" s="42"/>
      <c r="N94" s="249" t="s">
        <v>20</v>
      </c>
      <c r="O94" s="215" t="s">
        <v>42</v>
      </c>
      <c r="P94" s="216">
        <f>I94+J94</f>
        <v>0</v>
      </c>
      <c r="Q94" s="216">
        <f>ROUND(I94*H94,2)</f>
        <v>0</v>
      </c>
      <c r="R94" s="216">
        <f>ROUND(J94*H94,2)</f>
        <v>0</v>
      </c>
      <c r="S94" s="82"/>
      <c r="T94" s="217">
        <f>S94*H94</f>
        <v>0</v>
      </c>
      <c r="U94" s="217">
        <v>0</v>
      </c>
      <c r="V94" s="217">
        <f>U94*H94</f>
        <v>0</v>
      </c>
      <c r="W94" s="217">
        <v>0</v>
      </c>
      <c r="X94" s="218">
        <f>W94*H94</f>
        <v>0</v>
      </c>
      <c r="Y94" s="36"/>
      <c r="Z94" s="36"/>
      <c r="AA94" s="36"/>
      <c r="AB94" s="36"/>
      <c r="AC94" s="36"/>
      <c r="AD94" s="36"/>
      <c r="AE94" s="36"/>
      <c r="AR94" s="219" t="s">
        <v>133</v>
      </c>
      <c r="AT94" s="219" t="s">
        <v>206</v>
      </c>
      <c r="AU94" s="219" t="s">
        <v>81</v>
      </c>
      <c r="AY94" s="15" t="s">
        <v>132</v>
      </c>
      <c r="BE94" s="220">
        <f>IF(O94="základní",K94,0)</f>
        <v>0</v>
      </c>
      <c r="BF94" s="220">
        <f>IF(O94="snížená",K94,0)</f>
        <v>0</v>
      </c>
      <c r="BG94" s="220">
        <f>IF(O94="zákl. přenesená",K94,0)</f>
        <v>0</v>
      </c>
      <c r="BH94" s="220">
        <f>IF(O94="sníž. přenesená",K94,0)</f>
        <v>0</v>
      </c>
      <c r="BI94" s="220">
        <f>IF(O94="nulová",K94,0)</f>
        <v>0</v>
      </c>
      <c r="BJ94" s="15" t="s">
        <v>81</v>
      </c>
      <c r="BK94" s="220">
        <f>ROUND(P94*H94,2)</f>
        <v>0</v>
      </c>
      <c r="BL94" s="15" t="s">
        <v>133</v>
      </c>
      <c r="BM94" s="219" t="s">
        <v>178</v>
      </c>
    </row>
    <row r="95" s="2" customFormat="1">
      <c r="A95" s="36"/>
      <c r="B95" s="37"/>
      <c r="C95" s="38"/>
      <c r="D95" s="221" t="s">
        <v>134</v>
      </c>
      <c r="E95" s="38"/>
      <c r="F95" s="222" t="s">
        <v>351</v>
      </c>
      <c r="G95" s="38"/>
      <c r="H95" s="38"/>
      <c r="I95" s="135"/>
      <c r="J95" s="135"/>
      <c r="K95" s="38"/>
      <c r="L95" s="38"/>
      <c r="M95" s="42"/>
      <c r="N95" s="223"/>
      <c r="O95" s="224"/>
      <c r="P95" s="82"/>
      <c r="Q95" s="82"/>
      <c r="R95" s="82"/>
      <c r="S95" s="82"/>
      <c r="T95" s="82"/>
      <c r="U95" s="82"/>
      <c r="V95" s="82"/>
      <c r="W95" s="82"/>
      <c r="X95" s="83"/>
      <c r="Y95" s="36"/>
      <c r="Z95" s="36"/>
      <c r="AA95" s="36"/>
      <c r="AB95" s="36"/>
      <c r="AC95" s="36"/>
      <c r="AD95" s="36"/>
      <c r="AE95" s="36"/>
      <c r="AT95" s="15" t="s">
        <v>134</v>
      </c>
      <c r="AU95" s="15" t="s">
        <v>81</v>
      </c>
    </row>
    <row r="96" s="2" customFormat="1" ht="24" customHeight="1">
      <c r="A96" s="36"/>
      <c r="B96" s="37"/>
      <c r="C96" s="242" t="s">
        <v>139</v>
      </c>
      <c r="D96" s="242" t="s">
        <v>206</v>
      </c>
      <c r="E96" s="243" t="s">
        <v>352</v>
      </c>
      <c r="F96" s="244" t="s">
        <v>353</v>
      </c>
      <c r="G96" s="245" t="s">
        <v>129</v>
      </c>
      <c r="H96" s="246">
        <v>10</v>
      </c>
      <c r="I96" s="247"/>
      <c r="J96" s="247"/>
      <c r="K96" s="248">
        <f>ROUND(P96*H96,2)</f>
        <v>0</v>
      </c>
      <c r="L96" s="244" t="s">
        <v>130</v>
      </c>
      <c r="M96" s="42"/>
      <c r="N96" s="249" t="s">
        <v>20</v>
      </c>
      <c r="O96" s="215" t="s">
        <v>42</v>
      </c>
      <c r="P96" s="216">
        <f>I96+J96</f>
        <v>0</v>
      </c>
      <c r="Q96" s="216">
        <f>ROUND(I96*H96,2)</f>
        <v>0</v>
      </c>
      <c r="R96" s="216">
        <f>ROUND(J96*H96,2)</f>
        <v>0</v>
      </c>
      <c r="S96" s="82"/>
      <c r="T96" s="217">
        <f>S96*H96</f>
        <v>0</v>
      </c>
      <c r="U96" s="217">
        <v>0</v>
      </c>
      <c r="V96" s="217">
        <f>U96*H96</f>
        <v>0</v>
      </c>
      <c r="W96" s="217">
        <v>0</v>
      </c>
      <c r="X96" s="218">
        <f>W96*H96</f>
        <v>0</v>
      </c>
      <c r="Y96" s="36"/>
      <c r="Z96" s="36"/>
      <c r="AA96" s="36"/>
      <c r="AB96" s="36"/>
      <c r="AC96" s="36"/>
      <c r="AD96" s="36"/>
      <c r="AE96" s="36"/>
      <c r="AR96" s="219" t="s">
        <v>133</v>
      </c>
      <c r="AT96" s="219" t="s">
        <v>206</v>
      </c>
      <c r="AU96" s="219" t="s">
        <v>81</v>
      </c>
      <c r="AY96" s="15" t="s">
        <v>132</v>
      </c>
      <c r="BE96" s="220">
        <f>IF(O96="základní",K96,0)</f>
        <v>0</v>
      </c>
      <c r="BF96" s="220">
        <f>IF(O96="snížená",K96,0)</f>
        <v>0</v>
      </c>
      <c r="BG96" s="220">
        <f>IF(O96="zákl. přenesená",K96,0)</f>
        <v>0</v>
      </c>
      <c r="BH96" s="220">
        <f>IF(O96="sníž. přenesená",K96,0)</f>
        <v>0</v>
      </c>
      <c r="BI96" s="220">
        <f>IF(O96="nulová",K96,0)</f>
        <v>0</v>
      </c>
      <c r="BJ96" s="15" t="s">
        <v>81</v>
      </c>
      <c r="BK96" s="220">
        <f>ROUND(P96*H96,2)</f>
        <v>0</v>
      </c>
      <c r="BL96" s="15" t="s">
        <v>133</v>
      </c>
      <c r="BM96" s="219" t="s">
        <v>144</v>
      </c>
    </row>
    <row r="97" s="2" customFormat="1">
      <c r="A97" s="36"/>
      <c r="B97" s="37"/>
      <c r="C97" s="38"/>
      <c r="D97" s="221" t="s">
        <v>134</v>
      </c>
      <c r="E97" s="38"/>
      <c r="F97" s="222" t="s">
        <v>353</v>
      </c>
      <c r="G97" s="38"/>
      <c r="H97" s="38"/>
      <c r="I97" s="135"/>
      <c r="J97" s="135"/>
      <c r="K97" s="38"/>
      <c r="L97" s="38"/>
      <c r="M97" s="42"/>
      <c r="N97" s="223"/>
      <c r="O97" s="224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134</v>
      </c>
      <c r="AU97" s="15" t="s">
        <v>81</v>
      </c>
    </row>
    <row r="98" s="2" customFormat="1" ht="24" customHeight="1">
      <c r="A98" s="36"/>
      <c r="B98" s="37"/>
      <c r="C98" s="242" t="s">
        <v>153</v>
      </c>
      <c r="D98" s="242" t="s">
        <v>206</v>
      </c>
      <c r="E98" s="243" t="s">
        <v>354</v>
      </c>
      <c r="F98" s="244" t="s">
        <v>355</v>
      </c>
      <c r="G98" s="245" t="s">
        <v>143</v>
      </c>
      <c r="H98" s="246">
        <v>54</v>
      </c>
      <c r="I98" s="247"/>
      <c r="J98" s="247"/>
      <c r="K98" s="248">
        <f>ROUND(P98*H98,2)</f>
        <v>0</v>
      </c>
      <c r="L98" s="244" t="s">
        <v>130</v>
      </c>
      <c r="M98" s="42"/>
      <c r="N98" s="249" t="s">
        <v>20</v>
      </c>
      <c r="O98" s="215" t="s">
        <v>42</v>
      </c>
      <c r="P98" s="216">
        <f>I98+J98</f>
        <v>0</v>
      </c>
      <c r="Q98" s="216">
        <f>ROUND(I98*H98,2)</f>
        <v>0</v>
      </c>
      <c r="R98" s="216">
        <f>ROUND(J98*H98,2)</f>
        <v>0</v>
      </c>
      <c r="S98" s="82"/>
      <c r="T98" s="217">
        <f>S98*H98</f>
        <v>0</v>
      </c>
      <c r="U98" s="217">
        <v>0</v>
      </c>
      <c r="V98" s="217">
        <f>U98*H98</f>
        <v>0</v>
      </c>
      <c r="W98" s="217">
        <v>0</v>
      </c>
      <c r="X98" s="218">
        <f>W98*H98</f>
        <v>0</v>
      </c>
      <c r="Y98" s="36"/>
      <c r="Z98" s="36"/>
      <c r="AA98" s="36"/>
      <c r="AB98" s="36"/>
      <c r="AC98" s="36"/>
      <c r="AD98" s="36"/>
      <c r="AE98" s="36"/>
      <c r="AR98" s="219" t="s">
        <v>133</v>
      </c>
      <c r="AT98" s="219" t="s">
        <v>206</v>
      </c>
      <c r="AU98" s="219" t="s">
        <v>81</v>
      </c>
      <c r="AY98" s="15" t="s">
        <v>132</v>
      </c>
      <c r="BE98" s="220">
        <f>IF(O98="základní",K98,0)</f>
        <v>0</v>
      </c>
      <c r="BF98" s="220">
        <f>IF(O98="snížená",K98,0)</f>
        <v>0</v>
      </c>
      <c r="BG98" s="220">
        <f>IF(O98="zákl. přenesená",K98,0)</f>
        <v>0</v>
      </c>
      <c r="BH98" s="220">
        <f>IF(O98="sníž. přenesená",K98,0)</f>
        <v>0</v>
      </c>
      <c r="BI98" s="220">
        <f>IF(O98="nulová",K98,0)</f>
        <v>0</v>
      </c>
      <c r="BJ98" s="15" t="s">
        <v>81</v>
      </c>
      <c r="BK98" s="220">
        <f>ROUND(P98*H98,2)</f>
        <v>0</v>
      </c>
      <c r="BL98" s="15" t="s">
        <v>133</v>
      </c>
      <c r="BM98" s="219" t="s">
        <v>159</v>
      </c>
    </row>
    <row r="99" s="2" customFormat="1">
      <c r="A99" s="36"/>
      <c r="B99" s="37"/>
      <c r="C99" s="38"/>
      <c r="D99" s="221" t="s">
        <v>134</v>
      </c>
      <c r="E99" s="38"/>
      <c r="F99" s="222" t="s">
        <v>355</v>
      </c>
      <c r="G99" s="38"/>
      <c r="H99" s="38"/>
      <c r="I99" s="135"/>
      <c r="J99" s="135"/>
      <c r="K99" s="38"/>
      <c r="L99" s="38"/>
      <c r="M99" s="42"/>
      <c r="N99" s="223"/>
      <c r="O99" s="224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134</v>
      </c>
      <c r="AU99" s="15" t="s">
        <v>81</v>
      </c>
    </row>
    <row r="100" s="2" customFormat="1" ht="24" customHeight="1">
      <c r="A100" s="36"/>
      <c r="B100" s="37"/>
      <c r="C100" s="242" t="s">
        <v>131</v>
      </c>
      <c r="D100" s="242" t="s">
        <v>206</v>
      </c>
      <c r="E100" s="243" t="s">
        <v>356</v>
      </c>
      <c r="F100" s="244" t="s">
        <v>357</v>
      </c>
      <c r="G100" s="245" t="s">
        <v>129</v>
      </c>
      <c r="H100" s="246">
        <v>18</v>
      </c>
      <c r="I100" s="247"/>
      <c r="J100" s="247"/>
      <c r="K100" s="248">
        <f>ROUND(P100*H100,2)</f>
        <v>0</v>
      </c>
      <c r="L100" s="244" t="s">
        <v>130</v>
      </c>
      <c r="M100" s="42"/>
      <c r="N100" s="249" t="s">
        <v>20</v>
      </c>
      <c r="O100" s="215" t="s">
        <v>42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2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6"/>
      <c r="Z100" s="36"/>
      <c r="AA100" s="36"/>
      <c r="AB100" s="36"/>
      <c r="AC100" s="36"/>
      <c r="AD100" s="36"/>
      <c r="AE100" s="36"/>
      <c r="AR100" s="219" t="s">
        <v>133</v>
      </c>
      <c r="AT100" s="219" t="s">
        <v>206</v>
      </c>
      <c r="AU100" s="219" t="s">
        <v>81</v>
      </c>
      <c r="AY100" s="15" t="s">
        <v>132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5" t="s">
        <v>81</v>
      </c>
      <c r="BK100" s="220">
        <f>ROUND(P100*H100,2)</f>
        <v>0</v>
      </c>
      <c r="BL100" s="15" t="s">
        <v>133</v>
      </c>
      <c r="BM100" s="219" t="s">
        <v>163</v>
      </c>
    </row>
    <row r="101" s="2" customFormat="1">
      <c r="A101" s="36"/>
      <c r="B101" s="37"/>
      <c r="C101" s="38"/>
      <c r="D101" s="221" t="s">
        <v>134</v>
      </c>
      <c r="E101" s="38"/>
      <c r="F101" s="222" t="s">
        <v>357</v>
      </c>
      <c r="G101" s="38"/>
      <c r="H101" s="38"/>
      <c r="I101" s="135"/>
      <c r="J101" s="135"/>
      <c r="K101" s="38"/>
      <c r="L101" s="38"/>
      <c r="M101" s="42"/>
      <c r="N101" s="223"/>
      <c r="O101" s="224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134</v>
      </c>
      <c r="AU101" s="15" t="s">
        <v>81</v>
      </c>
    </row>
    <row r="102" s="2" customFormat="1" ht="36" customHeight="1">
      <c r="A102" s="36"/>
      <c r="B102" s="37"/>
      <c r="C102" s="205" t="s">
        <v>267</v>
      </c>
      <c r="D102" s="205" t="s">
        <v>126</v>
      </c>
      <c r="E102" s="206" t="s">
        <v>358</v>
      </c>
      <c r="F102" s="207" t="s">
        <v>359</v>
      </c>
      <c r="G102" s="208" t="s">
        <v>129</v>
      </c>
      <c r="H102" s="209">
        <v>24</v>
      </c>
      <c r="I102" s="210"/>
      <c r="J102" s="211"/>
      <c r="K102" s="212">
        <f>ROUND(P102*H102,2)</f>
        <v>0</v>
      </c>
      <c r="L102" s="207" t="s">
        <v>130</v>
      </c>
      <c r="M102" s="213"/>
      <c r="N102" s="214" t="s">
        <v>20</v>
      </c>
      <c r="O102" s="215" t="s">
        <v>42</v>
      </c>
      <c r="P102" s="216">
        <f>I102+J102</f>
        <v>0</v>
      </c>
      <c r="Q102" s="216">
        <f>ROUND(I102*H102,2)</f>
        <v>0</v>
      </c>
      <c r="R102" s="216">
        <f>ROUND(J102*H102,2)</f>
        <v>0</v>
      </c>
      <c r="S102" s="82"/>
      <c r="T102" s="217">
        <f>S102*H102</f>
        <v>0</v>
      </c>
      <c r="U102" s="217">
        <v>0</v>
      </c>
      <c r="V102" s="217">
        <f>U102*H102</f>
        <v>0</v>
      </c>
      <c r="W102" s="217">
        <v>0</v>
      </c>
      <c r="X102" s="218">
        <f>W102*H102</f>
        <v>0</v>
      </c>
      <c r="Y102" s="36"/>
      <c r="Z102" s="36"/>
      <c r="AA102" s="36"/>
      <c r="AB102" s="36"/>
      <c r="AC102" s="36"/>
      <c r="AD102" s="36"/>
      <c r="AE102" s="36"/>
      <c r="AR102" s="219" t="s">
        <v>131</v>
      </c>
      <c r="AT102" s="219" t="s">
        <v>126</v>
      </c>
      <c r="AU102" s="219" t="s">
        <v>81</v>
      </c>
      <c r="AY102" s="15" t="s">
        <v>132</v>
      </c>
      <c r="BE102" s="220">
        <f>IF(O102="základní",K102,0)</f>
        <v>0</v>
      </c>
      <c r="BF102" s="220">
        <f>IF(O102="snížená",K102,0)</f>
        <v>0</v>
      </c>
      <c r="BG102" s="220">
        <f>IF(O102="zákl. přenesená",K102,0)</f>
        <v>0</v>
      </c>
      <c r="BH102" s="220">
        <f>IF(O102="sníž. přenesená",K102,0)</f>
        <v>0</v>
      </c>
      <c r="BI102" s="220">
        <f>IF(O102="nulová",K102,0)</f>
        <v>0</v>
      </c>
      <c r="BJ102" s="15" t="s">
        <v>81</v>
      </c>
      <c r="BK102" s="220">
        <f>ROUND(P102*H102,2)</f>
        <v>0</v>
      </c>
      <c r="BL102" s="15" t="s">
        <v>133</v>
      </c>
      <c r="BM102" s="219" t="s">
        <v>360</v>
      </c>
    </row>
    <row r="103" s="2" customFormat="1">
      <c r="A103" s="36"/>
      <c r="B103" s="37"/>
      <c r="C103" s="38"/>
      <c r="D103" s="221" t="s">
        <v>134</v>
      </c>
      <c r="E103" s="38"/>
      <c r="F103" s="222" t="s">
        <v>359</v>
      </c>
      <c r="G103" s="38"/>
      <c r="H103" s="38"/>
      <c r="I103" s="135"/>
      <c r="J103" s="135"/>
      <c r="K103" s="38"/>
      <c r="L103" s="38"/>
      <c r="M103" s="42"/>
      <c r="N103" s="223"/>
      <c r="O103" s="224"/>
      <c r="P103" s="82"/>
      <c r="Q103" s="82"/>
      <c r="R103" s="82"/>
      <c r="S103" s="82"/>
      <c r="T103" s="82"/>
      <c r="U103" s="82"/>
      <c r="V103" s="82"/>
      <c r="W103" s="82"/>
      <c r="X103" s="83"/>
      <c r="Y103" s="36"/>
      <c r="Z103" s="36"/>
      <c r="AA103" s="36"/>
      <c r="AB103" s="36"/>
      <c r="AC103" s="36"/>
      <c r="AD103" s="36"/>
      <c r="AE103" s="36"/>
      <c r="AT103" s="15" t="s">
        <v>134</v>
      </c>
      <c r="AU103" s="15" t="s">
        <v>81</v>
      </c>
    </row>
    <row r="104" s="2" customFormat="1" ht="24" customHeight="1">
      <c r="A104" s="36"/>
      <c r="B104" s="37"/>
      <c r="C104" s="205" t="s">
        <v>156</v>
      </c>
      <c r="D104" s="205" t="s">
        <v>126</v>
      </c>
      <c r="E104" s="206" t="s">
        <v>361</v>
      </c>
      <c r="F104" s="207" t="s">
        <v>362</v>
      </c>
      <c r="G104" s="208" t="s">
        <v>129</v>
      </c>
      <c r="H104" s="209">
        <v>4</v>
      </c>
      <c r="I104" s="210"/>
      <c r="J104" s="211"/>
      <c r="K104" s="212">
        <f>ROUND(P104*H104,2)</f>
        <v>0</v>
      </c>
      <c r="L104" s="207" t="s">
        <v>130</v>
      </c>
      <c r="M104" s="213"/>
      <c r="N104" s="214" t="s">
        <v>20</v>
      </c>
      <c r="O104" s="215" t="s">
        <v>42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2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6"/>
      <c r="Z104" s="36"/>
      <c r="AA104" s="36"/>
      <c r="AB104" s="36"/>
      <c r="AC104" s="36"/>
      <c r="AD104" s="36"/>
      <c r="AE104" s="36"/>
      <c r="AR104" s="219" t="s">
        <v>131</v>
      </c>
      <c r="AT104" s="219" t="s">
        <v>126</v>
      </c>
      <c r="AU104" s="219" t="s">
        <v>81</v>
      </c>
      <c r="AY104" s="15" t="s">
        <v>132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5" t="s">
        <v>81</v>
      </c>
      <c r="BK104" s="220">
        <f>ROUND(P104*H104,2)</f>
        <v>0</v>
      </c>
      <c r="BL104" s="15" t="s">
        <v>133</v>
      </c>
      <c r="BM104" s="219" t="s">
        <v>363</v>
      </c>
    </row>
    <row r="105" s="2" customFormat="1">
      <c r="A105" s="36"/>
      <c r="B105" s="37"/>
      <c r="C105" s="38"/>
      <c r="D105" s="221" t="s">
        <v>134</v>
      </c>
      <c r="E105" s="38"/>
      <c r="F105" s="222" t="s">
        <v>362</v>
      </c>
      <c r="G105" s="38"/>
      <c r="H105" s="38"/>
      <c r="I105" s="135"/>
      <c r="J105" s="135"/>
      <c r="K105" s="38"/>
      <c r="L105" s="38"/>
      <c r="M105" s="42"/>
      <c r="N105" s="223"/>
      <c r="O105" s="224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134</v>
      </c>
      <c r="AU105" s="15" t="s">
        <v>81</v>
      </c>
    </row>
    <row r="106" s="2" customFormat="1" ht="36" customHeight="1">
      <c r="A106" s="36"/>
      <c r="B106" s="37"/>
      <c r="C106" s="205" t="s">
        <v>167</v>
      </c>
      <c r="D106" s="205" t="s">
        <v>126</v>
      </c>
      <c r="E106" s="206" t="s">
        <v>364</v>
      </c>
      <c r="F106" s="207" t="s">
        <v>365</v>
      </c>
      <c r="G106" s="208" t="s">
        <v>129</v>
      </c>
      <c r="H106" s="209">
        <v>4</v>
      </c>
      <c r="I106" s="210"/>
      <c r="J106" s="211"/>
      <c r="K106" s="212">
        <f>ROUND(P106*H106,2)</f>
        <v>0</v>
      </c>
      <c r="L106" s="207" t="s">
        <v>130</v>
      </c>
      <c r="M106" s="213"/>
      <c r="N106" s="214" t="s">
        <v>20</v>
      </c>
      <c r="O106" s="215" t="s">
        <v>42</v>
      </c>
      <c r="P106" s="216">
        <f>I106+J106</f>
        <v>0</v>
      </c>
      <c r="Q106" s="216">
        <f>ROUND(I106*H106,2)</f>
        <v>0</v>
      </c>
      <c r="R106" s="216">
        <f>ROUND(J106*H106,2)</f>
        <v>0</v>
      </c>
      <c r="S106" s="82"/>
      <c r="T106" s="217">
        <f>S106*H106</f>
        <v>0</v>
      </c>
      <c r="U106" s="217">
        <v>0</v>
      </c>
      <c r="V106" s="217">
        <f>U106*H106</f>
        <v>0</v>
      </c>
      <c r="W106" s="217">
        <v>0</v>
      </c>
      <c r="X106" s="218">
        <f>W106*H106</f>
        <v>0</v>
      </c>
      <c r="Y106" s="36"/>
      <c r="Z106" s="36"/>
      <c r="AA106" s="36"/>
      <c r="AB106" s="36"/>
      <c r="AC106" s="36"/>
      <c r="AD106" s="36"/>
      <c r="AE106" s="36"/>
      <c r="AR106" s="219" t="s">
        <v>131</v>
      </c>
      <c r="AT106" s="219" t="s">
        <v>126</v>
      </c>
      <c r="AU106" s="219" t="s">
        <v>81</v>
      </c>
      <c r="AY106" s="15" t="s">
        <v>132</v>
      </c>
      <c r="BE106" s="220">
        <f>IF(O106="základní",K106,0)</f>
        <v>0</v>
      </c>
      <c r="BF106" s="220">
        <f>IF(O106="snížená",K106,0)</f>
        <v>0</v>
      </c>
      <c r="BG106" s="220">
        <f>IF(O106="zákl. přenesená",K106,0)</f>
        <v>0</v>
      </c>
      <c r="BH106" s="220">
        <f>IF(O106="sníž. přenesená",K106,0)</f>
        <v>0</v>
      </c>
      <c r="BI106" s="220">
        <f>IF(O106="nulová",K106,0)</f>
        <v>0</v>
      </c>
      <c r="BJ106" s="15" t="s">
        <v>81</v>
      </c>
      <c r="BK106" s="220">
        <f>ROUND(P106*H106,2)</f>
        <v>0</v>
      </c>
      <c r="BL106" s="15" t="s">
        <v>133</v>
      </c>
      <c r="BM106" s="219" t="s">
        <v>366</v>
      </c>
    </row>
    <row r="107" s="2" customFormat="1">
      <c r="A107" s="36"/>
      <c r="B107" s="37"/>
      <c r="C107" s="38"/>
      <c r="D107" s="221" t="s">
        <v>134</v>
      </c>
      <c r="E107" s="38"/>
      <c r="F107" s="222" t="s">
        <v>365</v>
      </c>
      <c r="G107" s="38"/>
      <c r="H107" s="38"/>
      <c r="I107" s="135"/>
      <c r="J107" s="135"/>
      <c r="K107" s="38"/>
      <c r="L107" s="38"/>
      <c r="M107" s="42"/>
      <c r="N107" s="223"/>
      <c r="O107" s="224"/>
      <c r="P107" s="82"/>
      <c r="Q107" s="82"/>
      <c r="R107" s="82"/>
      <c r="S107" s="82"/>
      <c r="T107" s="82"/>
      <c r="U107" s="82"/>
      <c r="V107" s="82"/>
      <c r="W107" s="82"/>
      <c r="X107" s="83"/>
      <c r="Y107" s="36"/>
      <c r="Z107" s="36"/>
      <c r="AA107" s="36"/>
      <c r="AB107" s="36"/>
      <c r="AC107" s="36"/>
      <c r="AD107" s="36"/>
      <c r="AE107" s="36"/>
      <c r="AT107" s="15" t="s">
        <v>134</v>
      </c>
      <c r="AU107" s="15" t="s">
        <v>81</v>
      </c>
    </row>
    <row r="108" s="2" customFormat="1" ht="24" customHeight="1">
      <c r="A108" s="36"/>
      <c r="B108" s="37"/>
      <c r="C108" s="205" t="s">
        <v>144</v>
      </c>
      <c r="D108" s="205" t="s">
        <v>126</v>
      </c>
      <c r="E108" s="206" t="s">
        <v>367</v>
      </c>
      <c r="F108" s="207" t="s">
        <v>368</v>
      </c>
      <c r="G108" s="208" t="s">
        <v>129</v>
      </c>
      <c r="H108" s="209">
        <v>2</v>
      </c>
      <c r="I108" s="210"/>
      <c r="J108" s="211"/>
      <c r="K108" s="212">
        <f>ROUND(P108*H108,2)</f>
        <v>0</v>
      </c>
      <c r="L108" s="207" t="s">
        <v>130</v>
      </c>
      <c r="M108" s="213"/>
      <c r="N108" s="214" t="s">
        <v>20</v>
      </c>
      <c r="O108" s="215" t="s">
        <v>42</v>
      </c>
      <c r="P108" s="216">
        <f>I108+J108</f>
        <v>0</v>
      </c>
      <c r="Q108" s="216">
        <f>ROUND(I108*H108,2)</f>
        <v>0</v>
      </c>
      <c r="R108" s="216">
        <f>ROUND(J108*H108,2)</f>
        <v>0</v>
      </c>
      <c r="S108" s="82"/>
      <c r="T108" s="217">
        <f>S108*H108</f>
        <v>0</v>
      </c>
      <c r="U108" s="217">
        <v>0</v>
      </c>
      <c r="V108" s="217">
        <f>U108*H108</f>
        <v>0</v>
      </c>
      <c r="W108" s="217">
        <v>0</v>
      </c>
      <c r="X108" s="218">
        <f>W108*H108</f>
        <v>0</v>
      </c>
      <c r="Y108" s="36"/>
      <c r="Z108" s="36"/>
      <c r="AA108" s="36"/>
      <c r="AB108" s="36"/>
      <c r="AC108" s="36"/>
      <c r="AD108" s="36"/>
      <c r="AE108" s="36"/>
      <c r="AR108" s="219" t="s">
        <v>131</v>
      </c>
      <c r="AT108" s="219" t="s">
        <v>126</v>
      </c>
      <c r="AU108" s="219" t="s">
        <v>81</v>
      </c>
      <c r="AY108" s="15" t="s">
        <v>132</v>
      </c>
      <c r="BE108" s="220">
        <f>IF(O108="základní",K108,0)</f>
        <v>0</v>
      </c>
      <c r="BF108" s="220">
        <f>IF(O108="snížená",K108,0)</f>
        <v>0</v>
      </c>
      <c r="BG108" s="220">
        <f>IF(O108="zákl. přenesená",K108,0)</f>
        <v>0</v>
      </c>
      <c r="BH108" s="220">
        <f>IF(O108="sníž. přenesená",K108,0)</f>
        <v>0</v>
      </c>
      <c r="BI108" s="220">
        <f>IF(O108="nulová",K108,0)</f>
        <v>0</v>
      </c>
      <c r="BJ108" s="15" t="s">
        <v>81</v>
      </c>
      <c r="BK108" s="220">
        <f>ROUND(P108*H108,2)</f>
        <v>0</v>
      </c>
      <c r="BL108" s="15" t="s">
        <v>133</v>
      </c>
      <c r="BM108" s="219" t="s">
        <v>369</v>
      </c>
    </row>
    <row r="109" s="2" customFormat="1">
      <c r="A109" s="36"/>
      <c r="B109" s="37"/>
      <c r="C109" s="38"/>
      <c r="D109" s="221" t="s">
        <v>134</v>
      </c>
      <c r="E109" s="38"/>
      <c r="F109" s="222" t="s">
        <v>368</v>
      </c>
      <c r="G109" s="38"/>
      <c r="H109" s="38"/>
      <c r="I109" s="135"/>
      <c r="J109" s="135"/>
      <c r="K109" s="38"/>
      <c r="L109" s="38"/>
      <c r="M109" s="42"/>
      <c r="N109" s="223"/>
      <c r="O109" s="224"/>
      <c r="P109" s="82"/>
      <c r="Q109" s="82"/>
      <c r="R109" s="82"/>
      <c r="S109" s="82"/>
      <c r="T109" s="82"/>
      <c r="U109" s="82"/>
      <c r="V109" s="82"/>
      <c r="W109" s="82"/>
      <c r="X109" s="83"/>
      <c r="Y109" s="36"/>
      <c r="Z109" s="36"/>
      <c r="AA109" s="36"/>
      <c r="AB109" s="36"/>
      <c r="AC109" s="36"/>
      <c r="AD109" s="36"/>
      <c r="AE109" s="36"/>
      <c r="AT109" s="15" t="s">
        <v>134</v>
      </c>
      <c r="AU109" s="15" t="s">
        <v>81</v>
      </c>
    </row>
    <row r="110" s="2" customFormat="1" ht="16.5" customHeight="1">
      <c r="A110" s="36"/>
      <c r="B110" s="37"/>
      <c r="C110" s="205" t="s">
        <v>174</v>
      </c>
      <c r="D110" s="205" t="s">
        <v>126</v>
      </c>
      <c r="E110" s="206" t="s">
        <v>370</v>
      </c>
      <c r="F110" s="207" t="s">
        <v>371</v>
      </c>
      <c r="G110" s="208" t="s">
        <v>129</v>
      </c>
      <c r="H110" s="209">
        <v>24</v>
      </c>
      <c r="I110" s="210"/>
      <c r="J110" s="211"/>
      <c r="K110" s="212">
        <f>ROUND(P110*H110,2)</f>
        <v>0</v>
      </c>
      <c r="L110" s="207" t="s">
        <v>147</v>
      </c>
      <c r="M110" s="213"/>
      <c r="N110" s="214" t="s">
        <v>20</v>
      </c>
      <c r="O110" s="215" t="s">
        <v>42</v>
      </c>
      <c r="P110" s="216">
        <f>I110+J110</f>
        <v>0</v>
      </c>
      <c r="Q110" s="216">
        <f>ROUND(I110*H110,2)</f>
        <v>0</v>
      </c>
      <c r="R110" s="216">
        <f>ROUND(J110*H110,2)</f>
        <v>0</v>
      </c>
      <c r="S110" s="82"/>
      <c r="T110" s="217">
        <f>S110*H110</f>
        <v>0</v>
      </c>
      <c r="U110" s="217">
        <v>0</v>
      </c>
      <c r="V110" s="217">
        <f>U110*H110</f>
        <v>0</v>
      </c>
      <c r="W110" s="217">
        <v>0</v>
      </c>
      <c r="X110" s="218">
        <f>W110*H110</f>
        <v>0</v>
      </c>
      <c r="Y110" s="36"/>
      <c r="Z110" s="36"/>
      <c r="AA110" s="36"/>
      <c r="AB110" s="36"/>
      <c r="AC110" s="36"/>
      <c r="AD110" s="36"/>
      <c r="AE110" s="36"/>
      <c r="AR110" s="219" t="s">
        <v>131</v>
      </c>
      <c r="AT110" s="219" t="s">
        <v>126</v>
      </c>
      <c r="AU110" s="219" t="s">
        <v>81</v>
      </c>
      <c r="AY110" s="15" t="s">
        <v>132</v>
      </c>
      <c r="BE110" s="220">
        <f>IF(O110="základní",K110,0)</f>
        <v>0</v>
      </c>
      <c r="BF110" s="220">
        <f>IF(O110="snížená",K110,0)</f>
        <v>0</v>
      </c>
      <c r="BG110" s="220">
        <f>IF(O110="zákl. přenesená",K110,0)</f>
        <v>0</v>
      </c>
      <c r="BH110" s="220">
        <f>IF(O110="sníž. přenesená",K110,0)</f>
        <v>0</v>
      </c>
      <c r="BI110" s="220">
        <f>IF(O110="nulová",K110,0)</f>
        <v>0</v>
      </c>
      <c r="BJ110" s="15" t="s">
        <v>81</v>
      </c>
      <c r="BK110" s="220">
        <f>ROUND(P110*H110,2)</f>
        <v>0</v>
      </c>
      <c r="BL110" s="15" t="s">
        <v>133</v>
      </c>
      <c r="BM110" s="219" t="s">
        <v>372</v>
      </c>
    </row>
    <row r="111" s="2" customFormat="1">
      <c r="A111" s="36"/>
      <c r="B111" s="37"/>
      <c r="C111" s="38"/>
      <c r="D111" s="221" t="s">
        <v>134</v>
      </c>
      <c r="E111" s="38"/>
      <c r="F111" s="222" t="s">
        <v>371</v>
      </c>
      <c r="G111" s="38"/>
      <c r="H111" s="38"/>
      <c r="I111" s="135"/>
      <c r="J111" s="135"/>
      <c r="K111" s="38"/>
      <c r="L111" s="38"/>
      <c r="M111" s="42"/>
      <c r="N111" s="223"/>
      <c r="O111" s="224"/>
      <c r="P111" s="82"/>
      <c r="Q111" s="82"/>
      <c r="R111" s="82"/>
      <c r="S111" s="82"/>
      <c r="T111" s="82"/>
      <c r="U111" s="82"/>
      <c r="V111" s="82"/>
      <c r="W111" s="82"/>
      <c r="X111" s="83"/>
      <c r="Y111" s="36"/>
      <c r="Z111" s="36"/>
      <c r="AA111" s="36"/>
      <c r="AB111" s="36"/>
      <c r="AC111" s="36"/>
      <c r="AD111" s="36"/>
      <c r="AE111" s="36"/>
      <c r="AT111" s="15" t="s">
        <v>134</v>
      </c>
      <c r="AU111" s="15" t="s">
        <v>81</v>
      </c>
    </row>
    <row r="112" s="2" customFormat="1" ht="16.5" customHeight="1">
      <c r="A112" s="36"/>
      <c r="B112" s="37"/>
      <c r="C112" s="205" t="s">
        <v>178</v>
      </c>
      <c r="D112" s="205" t="s">
        <v>126</v>
      </c>
      <c r="E112" s="206" t="s">
        <v>373</v>
      </c>
      <c r="F112" s="207" t="s">
        <v>374</v>
      </c>
      <c r="G112" s="208" t="s">
        <v>20</v>
      </c>
      <c r="H112" s="209">
        <v>4</v>
      </c>
      <c r="I112" s="210"/>
      <c r="J112" s="211"/>
      <c r="K112" s="212">
        <f>ROUND(P112*H112,2)</f>
        <v>0</v>
      </c>
      <c r="L112" s="207" t="s">
        <v>20</v>
      </c>
      <c r="M112" s="213"/>
      <c r="N112" s="214" t="s">
        <v>20</v>
      </c>
      <c r="O112" s="215" t="s">
        <v>42</v>
      </c>
      <c r="P112" s="216">
        <f>I112+J112</f>
        <v>0</v>
      </c>
      <c r="Q112" s="216">
        <f>ROUND(I112*H112,2)</f>
        <v>0</v>
      </c>
      <c r="R112" s="216">
        <f>ROUND(J112*H112,2)</f>
        <v>0</v>
      </c>
      <c r="S112" s="82"/>
      <c r="T112" s="217">
        <f>S112*H112</f>
        <v>0</v>
      </c>
      <c r="U112" s="217">
        <v>0</v>
      </c>
      <c r="V112" s="217">
        <f>U112*H112</f>
        <v>0</v>
      </c>
      <c r="W112" s="217">
        <v>0</v>
      </c>
      <c r="X112" s="218">
        <f>W112*H112</f>
        <v>0</v>
      </c>
      <c r="Y112" s="36"/>
      <c r="Z112" s="36"/>
      <c r="AA112" s="36"/>
      <c r="AB112" s="36"/>
      <c r="AC112" s="36"/>
      <c r="AD112" s="36"/>
      <c r="AE112" s="36"/>
      <c r="AR112" s="219" t="s">
        <v>131</v>
      </c>
      <c r="AT112" s="219" t="s">
        <v>126</v>
      </c>
      <c r="AU112" s="219" t="s">
        <v>81</v>
      </c>
      <c r="AY112" s="15" t="s">
        <v>132</v>
      </c>
      <c r="BE112" s="220">
        <f>IF(O112="základní",K112,0)</f>
        <v>0</v>
      </c>
      <c r="BF112" s="220">
        <f>IF(O112="snížená",K112,0)</f>
        <v>0</v>
      </c>
      <c r="BG112" s="220">
        <f>IF(O112="zákl. přenesená",K112,0)</f>
        <v>0</v>
      </c>
      <c r="BH112" s="220">
        <f>IF(O112="sníž. přenesená",K112,0)</f>
        <v>0</v>
      </c>
      <c r="BI112" s="220">
        <f>IF(O112="nulová",K112,0)</f>
        <v>0</v>
      </c>
      <c r="BJ112" s="15" t="s">
        <v>81</v>
      </c>
      <c r="BK112" s="220">
        <f>ROUND(P112*H112,2)</f>
        <v>0</v>
      </c>
      <c r="BL112" s="15" t="s">
        <v>133</v>
      </c>
      <c r="BM112" s="219" t="s">
        <v>375</v>
      </c>
    </row>
    <row r="113" s="2" customFormat="1">
      <c r="A113" s="36"/>
      <c r="B113" s="37"/>
      <c r="C113" s="38"/>
      <c r="D113" s="221" t="s">
        <v>134</v>
      </c>
      <c r="E113" s="38"/>
      <c r="F113" s="222" t="s">
        <v>374</v>
      </c>
      <c r="G113" s="38"/>
      <c r="H113" s="38"/>
      <c r="I113" s="135"/>
      <c r="J113" s="135"/>
      <c r="K113" s="38"/>
      <c r="L113" s="38"/>
      <c r="M113" s="42"/>
      <c r="N113" s="223"/>
      <c r="O113" s="224"/>
      <c r="P113" s="82"/>
      <c r="Q113" s="82"/>
      <c r="R113" s="82"/>
      <c r="S113" s="82"/>
      <c r="T113" s="82"/>
      <c r="U113" s="82"/>
      <c r="V113" s="82"/>
      <c r="W113" s="82"/>
      <c r="X113" s="83"/>
      <c r="Y113" s="36"/>
      <c r="Z113" s="36"/>
      <c r="AA113" s="36"/>
      <c r="AB113" s="36"/>
      <c r="AC113" s="36"/>
      <c r="AD113" s="36"/>
      <c r="AE113" s="36"/>
      <c r="AT113" s="15" t="s">
        <v>134</v>
      </c>
      <c r="AU113" s="15" t="s">
        <v>81</v>
      </c>
    </row>
    <row r="114" s="2" customFormat="1" ht="16.5" customHeight="1">
      <c r="A114" s="36"/>
      <c r="B114" s="37"/>
      <c r="C114" s="242" t="s">
        <v>9</v>
      </c>
      <c r="D114" s="242" t="s">
        <v>206</v>
      </c>
      <c r="E114" s="243" t="s">
        <v>376</v>
      </c>
      <c r="F114" s="244" t="s">
        <v>377</v>
      </c>
      <c r="G114" s="245" t="s">
        <v>129</v>
      </c>
      <c r="H114" s="246">
        <v>1</v>
      </c>
      <c r="I114" s="247"/>
      <c r="J114" s="247"/>
      <c r="K114" s="248">
        <f>ROUND(P114*H114,2)</f>
        <v>0</v>
      </c>
      <c r="L114" s="244" t="s">
        <v>147</v>
      </c>
      <c r="M114" s="42"/>
      <c r="N114" s="249" t="s">
        <v>20</v>
      </c>
      <c r="O114" s="215" t="s">
        <v>42</v>
      </c>
      <c r="P114" s="216">
        <f>I114+J114</f>
        <v>0</v>
      </c>
      <c r="Q114" s="216">
        <f>ROUND(I114*H114,2)</f>
        <v>0</v>
      </c>
      <c r="R114" s="216">
        <f>ROUND(J114*H114,2)</f>
        <v>0</v>
      </c>
      <c r="S114" s="82"/>
      <c r="T114" s="217">
        <f>S114*H114</f>
        <v>0</v>
      </c>
      <c r="U114" s="217">
        <v>0</v>
      </c>
      <c r="V114" s="217">
        <f>U114*H114</f>
        <v>0</v>
      </c>
      <c r="W114" s="217">
        <v>0</v>
      </c>
      <c r="X114" s="218">
        <f>W114*H114</f>
        <v>0</v>
      </c>
      <c r="Y114" s="36"/>
      <c r="Z114" s="36"/>
      <c r="AA114" s="36"/>
      <c r="AB114" s="36"/>
      <c r="AC114" s="36"/>
      <c r="AD114" s="36"/>
      <c r="AE114" s="36"/>
      <c r="AR114" s="219" t="s">
        <v>265</v>
      </c>
      <c r="AT114" s="219" t="s">
        <v>206</v>
      </c>
      <c r="AU114" s="219" t="s">
        <v>81</v>
      </c>
      <c r="AY114" s="15" t="s">
        <v>132</v>
      </c>
      <c r="BE114" s="220">
        <f>IF(O114="základní",K114,0)</f>
        <v>0</v>
      </c>
      <c r="BF114" s="220">
        <f>IF(O114="snížená",K114,0)</f>
        <v>0</v>
      </c>
      <c r="BG114" s="220">
        <f>IF(O114="zákl. přenesená",K114,0)</f>
        <v>0</v>
      </c>
      <c r="BH114" s="220">
        <f>IF(O114="sníž. přenesená",K114,0)</f>
        <v>0</v>
      </c>
      <c r="BI114" s="220">
        <f>IF(O114="nulová",K114,0)</f>
        <v>0</v>
      </c>
      <c r="BJ114" s="15" t="s">
        <v>81</v>
      </c>
      <c r="BK114" s="220">
        <f>ROUND(P114*H114,2)</f>
        <v>0</v>
      </c>
      <c r="BL114" s="15" t="s">
        <v>265</v>
      </c>
      <c r="BM114" s="219" t="s">
        <v>378</v>
      </c>
    </row>
    <row r="115" s="2" customFormat="1">
      <c r="A115" s="36"/>
      <c r="B115" s="37"/>
      <c r="C115" s="38"/>
      <c r="D115" s="221" t="s">
        <v>134</v>
      </c>
      <c r="E115" s="38"/>
      <c r="F115" s="222" t="s">
        <v>377</v>
      </c>
      <c r="G115" s="38"/>
      <c r="H115" s="38"/>
      <c r="I115" s="135"/>
      <c r="J115" s="135"/>
      <c r="K115" s="38"/>
      <c r="L115" s="38"/>
      <c r="M115" s="42"/>
      <c r="N115" s="223"/>
      <c r="O115" s="224"/>
      <c r="P115" s="82"/>
      <c r="Q115" s="82"/>
      <c r="R115" s="82"/>
      <c r="S115" s="82"/>
      <c r="T115" s="82"/>
      <c r="U115" s="82"/>
      <c r="V115" s="82"/>
      <c r="W115" s="82"/>
      <c r="X115" s="83"/>
      <c r="Y115" s="36"/>
      <c r="Z115" s="36"/>
      <c r="AA115" s="36"/>
      <c r="AB115" s="36"/>
      <c r="AC115" s="36"/>
      <c r="AD115" s="36"/>
      <c r="AE115" s="36"/>
      <c r="AT115" s="15" t="s">
        <v>134</v>
      </c>
      <c r="AU115" s="15" t="s">
        <v>81</v>
      </c>
    </row>
    <row r="116" s="2" customFormat="1" ht="16.5" customHeight="1">
      <c r="A116" s="36"/>
      <c r="B116" s="37"/>
      <c r="C116" s="242" t="s">
        <v>186</v>
      </c>
      <c r="D116" s="242" t="s">
        <v>206</v>
      </c>
      <c r="E116" s="243" t="s">
        <v>379</v>
      </c>
      <c r="F116" s="244" t="s">
        <v>380</v>
      </c>
      <c r="G116" s="245" t="s">
        <v>129</v>
      </c>
      <c r="H116" s="246">
        <v>1</v>
      </c>
      <c r="I116" s="247"/>
      <c r="J116" s="247"/>
      <c r="K116" s="248">
        <f>ROUND(P116*H116,2)</f>
        <v>0</v>
      </c>
      <c r="L116" s="244" t="s">
        <v>147</v>
      </c>
      <c r="M116" s="42"/>
      <c r="N116" s="249" t="s">
        <v>20</v>
      </c>
      <c r="O116" s="215" t="s">
        <v>42</v>
      </c>
      <c r="P116" s="216">
        <f>I116+J116</f>
        <v>0</v>
      </c>
      <c r="Q116" s="216">
        <f>ROUND(I116*H116,2)</f>
        <v>0</v>
      </c>
      <c r="R116" s="216">
        <f>ROUND(J116*H116,2)</f>
        <v>0</v>
      </c>
      <c r="S116" s="82"/>
      <c r="T116" s="217">
        <f>S116*H116</f>
        <v>0</v>
      </c>
      <c r="U116" s="217">
        <v>0</v>
      </c>
      <c r="V116" s="217">
        <f>U116*H116</f>
        <v>0</v>
      </c>
      <c r="W116" s="217">
        <v>0</v>
      </c>
      <c r="X116" s="218">
        <f>W116*H116</f>
        <v>0</v>
      </c>
      <c r="Y116" s="36"/>
      <c r="Z116" s="36"/>
      <c r="AA116" s="36"/>
      <c r="AB116" s="36"/>
      <c r="AC116" s="36"/>
      <c r="AD116" s="36"/>
      <c r="AE116" s="36"/>
      <c r="AR116" s="219" t="s">
        <v>265</v>
      </c>
      <c r="AT116" s="219" t="s">
        <v>206</v>
      </c>
      <c r="AU116" s="219" t="s">
        <v>81</v>
      </c>
      <c r="AY116" s="15" t="s">
        <v>132</v>
      </c>
      <c r="BE116" s="220">
        <f>IF(O116="základní",K116,0)</f>
        <v>0</v>
      </c>
      <c r="BF116" s="220">
        <f>IF(O116="snížená",K116,0)</f>
        <v>0</v>
      </c>
      <c r="BG116" s="220">
        <f>IF(O116="zákl. přenesená",K116,0)</f>
        <v>0</v>
      </c>
      <c r="BH116" s="220">
        <f>IF(O116="sníž. přenesená",K116,0)</f>
        <v>0</v>
      </c>
      <c r="BI116" s="220">
        <f>IF(O116="nulová",K116,0)</f>
        <v>0</v>
      </c>
      <c r="BJ116" s="15" t="s">
        <v>81</v>
      </c>
      <c r="BK116" s="220">
        <f>ROUND(P116*H116,2)</f>
        <v>0</v>
      </c>
      <c r="BL116" s="15" t="s">
        <v>265</v>
      </c>
      <c r="BM116" s="219" t="s">
        <v>381</v>
      </c>
    </row>
    <row r="117" s="2" customFormat="1">
      <c r="A117" s="36"/>
      <c r="B117" s="37"/>
      <c r="C117" s="38"/>
      <c r="D117" s="221" t="s">
        <v>134</v>
      </c>
      <c r="E117" s="38"/>
      <c r="F117" s="222" t="s">
        <v>380</v>
      </c>
      <c r="G117" s="38"/>
      <c r="H117" s="38"/>
      <c r="I117" s="135"/>
      <c r="J117" s="135"/>
      <c r="K117" s="38"/>
      <c r="L117" s="38"/>
      <c r="M117" s="42"/>
      <c r="N117" s="223"/>
      <c r="O117" s="224"/>
      <c r="P117" s="82"/>
      <c r="Q117" s="82"/>
      <c r="R117" s="82"/>
      <c r="S117" s="82"/>
      <c r="T117" s="82"/>
      <c r="U117" s="82"/>
      <c r="V117" s="82"/>
      <c r="W117" s="82"/>
      <c r="X117" s="83"/>
      <c r="Y117" s="36"/>
      <c r="Z117" s="36"/>
      <c r="AA117" s="36"/>
      <c r="AB117" s="36"/>
      <c r="AC117" s="36"/>
      <c r="AD117" s="36"/>
      <c r="AE117" s="36"/>
      <c r="AT117" s="15" t="s">
        <v>134</v>
      </c>
      <c r="AU117" s="15" t="s">
        <v>81</v>
      </c>
    </row>
    <row r="118" s="2" customFormat="1" ht="16.5" customHeight="1">
      <c r="A118" s="36"/>
      <c r="B118" s="37"/>
      <c r="C118" s="205" t="s">
        <v>190</v>
      </c>
      <c r="D118" s="205" t="s">
        <v>126</v>
      </c>
      <c r="E118" s="206" t="s">
        <v>382</v>
      </c>
      <c r="F118" s="207" t="s">
        <v>383</v>
      </c>
      <c r="G118" s="208" t="s">
        <v>129</v>
      </c>
      <c r="H118" s="209">
        <v>1</v>
      </c>
      <c r="I118" s="210"/>
      <c r="J118" s="211"/>
      <c r="K118" s="212">
        <f>ROUND(P118*H118,2)</f>
        <v>0</v>
      </c>
      <c r="L118" s="207" t="s">
        <v>147</v>
      </c>
      <c r="M118" s="213"/>
      <c r="N118" s="214" t="s">
        <v>20</v>
      </c>
      <c r="O118" s="215" t="s">
        <v>42</v>
      </c>
      <c r="P118" s="216">
        <f>I118+J118</f>
        <v>0</v>
      </c>
      <c r="Q118" s="216">
        <f>ROUND(I118*H118,2)</f>
        <v>0</v>
      </c>
      <c r="R118" s="216">
        <f>ROUND(J118*H118,2)</f>
        <v>0</v>
      </c>
      <c r="S118" s="82"/>
      <c r="T118" s="217">
        <f>S118*H118</f>
        <v>0</v>
      </c>
      <c r="U118" s="217">
        <v>0</v>
      </c>
      <c r="V118" s="217">
        <f>U118*H118</f>
        <v>0</v>
      </c>
      <c r="W118" s="217">
        <v>0</v>
      </c>
      <c r="X118" s="218">
        <f>W118*H118</f>
        <v>0</v>
      </c>
      <c r="Y118" s="36"/>
      <c r="Z118" s="36"/>
      <c r="AA118" s="36"/>
      <c r="AB118" s="36"/>
      <c r="AC118" s="36"/>
      <c r="AD118" s="36"/>
      <c r="AE118" s="36"/>
      <c r="AR118" s="219" t="s">
        <v>384</v>
      </c>
      <c r="AT118" s="219" t="s">
        <v>126</v>
      </c>
      <c r="AU118" s="219" t="s">
        <v>81</v>
      </c>
      <c r="AY118" s="15" t="s">
        <v>132</v>
      </c>
      <c r="BE118" s="220">
        <f>IF(O118="základní",K118,0)</f>
        <v>0</v>
      </c>
      <c r="BF118" s="220">
        <f>IF(O118="snížená",K118,0)</f>
        <v>0</v>
      </c>
      <c r="BG118" s="220">
        <f>IF(O118="zákl. přenesená",K118,0)</f>
        <v>0</v>
      </c>
      <c r="BH118" s="220">
        <f>IF(O118="sníž. přenesená",K118,0)</f>
        <v>0</v>
      </c>
      <c r="BI118" s="220">
        <f>IF(O118="nulová",K118,0)</f>
        <v>0</v>
      </c>
      <c r="BJ118" s="15" t="s">
        <v>81</v>
      </c>
      <c r="BK118" s="220">
        <f>ROUND(P118*H118,2)</f>
        <v>0</v>
      </c>
      <c r="BL118" s="15" t="s">
        <v>384</v>
      </c>
      <c r="BM118" s="219" t="s">
        <v>385</v>
      </c>
    </row>
    <row r="119" s="2" customFormat="1">
      <c r="A119" s="36"/>
      <c r="B119" s="37"/>
      <c r="C119" s="38"/>
      <c r="D119" s="221" t="s">
        <v>134</v>
      </c>
      <c r="E119" s="38"/>
      <c r="F119" s="222" t="s">
        <v>383</v>
      </c>
      <c r="G119" s="38"/>
      <c r="H119" s="38"/>
      <c r="I119" s="135"/>
      <c r="J119" s="135"/>
      <c r="K119" s="38"/>
      <c r="L119" s="38"/>
      <c r="M119" s="42"/>
      <c r="N119" s="223"/>
      <c r="O119" s="224"/>
      <c r="P119" s="82"/>
      <c r="Q119" s="82"/>
      <c r="R119" s="82"/>
      <c r="S119" s="82"/>
      <c r="T119" s="82"/>
      <c r="U119" s="82"/>
      <c r="V119" s="82"/>
      <c r="W119" s="82"/>
      <c r="X119" s="83"/>
      <c r="Y119" s="36"/>
      <c r="Z119" s="36"/>
      <c r="AA119" s="36"/>
      <c r="AB119" s="36"/>
      <c r="AC119" s="36"/>
      <c r="AD119" s="36"/>
      <c r="AE119" s="36"/>
      <c r="AT119" s="15" t="s">
        <v>134</v>
      </c>
      <c r="AU119" s="15" t="s">
        <v>81</v>
      </c>
    </row>
    <row r="120" s="2" customFormat="1" ht="24" customHeight="1">
      <c r="A120" s="36"/>
      <c r="B120" s="37"/>
      <c r="C120" s="205" t="s">
        <v>195</v>
      </c>
      <c r="D120" s="205" t="s">
        <v>126</v>
      </c>
      <c r="E120" s="206" t="s">
        <v>386</v>
      </c>
      <c r="F120" s="207" t="s">
        <v>387</v>
      </c>
      <c r="G120" s="208" t="s">
        <v>129</v>
      </c>
      <c r="H120" s="209">
        <v>48</v>
      </c>
      <c r="I120" s="210"/>
      <c r="J120" s="211"/>
      <c r="K120" s="212">
        <f>ROUND(P120*H120,2)</f>
        <v>0</v>
      </c>
      <c r="L120" s="207" t="s">
        <v>130</v>
      </c>
      <c r="M120" s="213"/>
      <c r="N120" s="214" t="s">
        <v>20</v>
      </c>
      <c r="O120" s="215" t="s">
        <v>42</v>
      </c>
      <c r="P120" s="216">
        <f>I120+J120</f>
        <v>0</v>
      </c>
      <c r="Q120" s="216">
        <f>ROUND(I120*H120,2)</f>
        <v>0</v>
      </c>
      <c r="R120" s="216">
        <f>ROUND(J120*H120,2)</f>
        <v>0</v>
      </c>
      <c r="S120" s="82"/>
      <c r="T120" s="217">
        <f>S120*H120</f>
        <v>0</v>
      </c>
      <c r="U120" s="217">
        <v>0</v>
      </c>
      <c r="V120" s="217">
        <f>U120*H120</f>
        <v>0</v>
      </c>
      <c r="W120" s="217">
        <v>0</v>
      </c>
      <c r="X120" s="218">
        <f>W120*H120</f>
        <v>0</v>
      </c>
      <c r="Y120" s="36"/>
      <c r="Z120" s="36"/>
      <c r="AA120" s="36"/>
      <c r="AB120" s="36"/>
      <c r="AC120" s="36"/>
      <c r="AD120" s="36"/>
      <c r="AE120" s="36"/>
      <c r="AR120" s="219" t="s">
        <v>131</v>
      </c>
      <c r="AT120" s="219" t="s">
        <v>126</v>
      </c>
      <c r="AU120" s="219" t="s">
        <v>81</v>
      </c>
      <c r="AY120" s="15" t="s">
        <v>132</v>
      </c>
      <c r="BE120" s="220">
        <f>IF(O120="základní",K120,0)</f>
        <v>0</v>
      </c>
      <c r="BF120" s="220">
        <f>IF(O120="snížená",K120,0)</f>
        <v>0</v>
      </c>
      <c r="BG120" s="220">
        <f>IF(O120="zákl. přenesená",K120,0)</f>
        <v>0</v>
      </c>
      <c r="BH120" s="220">
        <f>IF(O120="sníž. přenesená",K120,0)</f>
        <v>0</v>
      </c>
      <c r="BI120" s="220">
        <f>IF(O120="nulová",K120,0)</f>
        <v>0</v>
      </c>
      <c r="BJ120" s="15" t="s">
        <v>81</v>
      </c>
      <c r="BK120" s="220">
        <f>ROUND(P120*H120,2)</f>
        <v>0</v>
      </c>
      <c r="BL120" s="15" t="s">
        <v>133</v>
      </c>
      <c r="BM120" s="219" t="s">
        <v>388</v>
      </c>
    </row>
    <row r="121" s="2" customFormat="1">
      <c r="A121" s="36"/>
      <c r="B121" s="37"/>
      <c r="C121" s="38"/>
      <c r="D121" s="221" t="s">
        <v>134</v>
      </c>
      <c r="E121" s="38"/>
      <c r="F121" s="222" t="s">
        <v>387</v>
      </c>
      <c r="G121" s="38"/>
      <c r="H121" s="38"/>
      <c r="I121" s="135"/>
      <c r="J121" s="135"/>
      <c r="K121" s="38"/>
      <c r="L121" s="38"/>
      <c r="M121" s="42"/>
      <c r="N121" s="223"/>
      <c r="O121" s="224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134</v>
      </c>
      <c r="AU121" s="15" t="s">
        <v>81</v>
      </c>
    </row>
    <row r="122" s="2" customFormat="1" ht="24" customHeight="1">
      <c r="A122" s="36"/>
      <c r="B122" s="37"/>
      <c r="C122" s="205" t="s">
        <v>199</v>
      </c>
      <c r="D122" s="205" t="s">
        <v>126</v>
      </c>
      <c r="E122" s="206" t="s">
        <v>389</v>
      </c>
      <c r="F122" s="207" t="s">
        <v>390</v>
      </c>
      <c r="G122" s="208" t="s">
        <v>129</v>
      </c>
      <c r="H122" s="209">
        <v>4</v>
      </c>
      <c r="I122" s="210"/>
      <c r="J122" s="211"/>
      <c r="K122" s="212">
        <f>ROUND(P122*H122,2)</f>
        <v>0</v>
      </c>
      <c r="L122" s="207" t="s">
        <v>130</v>
      </c>
      <c r="M122" s="213"/>
      <c r="N122" s="214" t="s">
        <v>20</v>
      </c>
      <c r="O122" s="215" t="s">
        <v>42</v>
      </c>
      <c r="P122" s="216">
        <f>I122+J122</f>
        <v>0</v>
      </c>
      <c r="Q122" s="216">
        <f>ROUND(I122*H122,2)</f>
        <v>0</v>
      </c>
      <c r="R122" s="216">
        <f>ROUND(J122*H122,2)</f>
        <v>0</v>
      </c>
      <c r="S122" s="82"/>
      <c r="T122" s="217">
        <f>S122*H122</f>
        <v>0</v>
      </c>
      <c r="U122" s="217">
        <v>0</v>
      </c>
      <c r="V122" s="217">
        <f>U122*H122</f>
        <v>0</v>
      </c>
      <c r="W122" s="217">
        <v>0</v>
      </c>
      <c r="X122" s="218">
        <f>W122*H122</f>
        <v>0</v>
      </c>
      <c r="Y122" s="36"/>
      <c r="Z122" s="36"/>
      <c r="AA122" s="36"/>
      <c r="AB122" s="36"/>
      <c r="AC122" s="36"/>
      <c r="AD122" s="36"/>
      <c r="AE122" s="36"/>
      <c r="AR122" s="219" t="s">
        <v>131</v>
      </c>
      <c r="AT122" s="219" t="s">
        <v>126</v>
      </c>
      <c r="AU122" s="219" t="s">
        <v>81</v>
      </c>
      <c r="AY122" s="15" t="s">
        <v>132</v>
      </c>
      <c r="BE122" s="220">
        <f>IF(O122="základní",K122,0)</f>
        <v>0</v>
      </c>
      <c r="BF122" s="220">
        <f>IF(O122="snížená",K122,0)</f>
        <v>0</v>
      </c>
      <c r="BG122" s="220">
        <f>IF(O122="zákl. přenesená",K122,0)</f>
        <v>0</v>
      </c>
      <c r="BH122" s="220">
        <f>IF(O122="sníž. přenesená",K122,0)</f>
        <v>0</v>
      </c>
      <c r="BI122" s="220">
        <f>IF(O122="nulová",K122,0)</f>
        <v>0</v>
      </c>
      <c r="BJ122" s="15" t="s">
        <v>81</v>
      </c>
      <c r="BK122" s="220">
        <f>ROUND(P122*H122,2)</f>
        <v>0</v>
      </c>
      <c r="BL122" s="15" t="s">
        <v>133</v>
      </c>
      <c r="BM122" s="219" t="s">
        <v>173</v>
      </c>
    </row>
    <row r="123" s="2" customFormat="1">
      <c r="A123" s="36"/>
      <c r="B123" s="37"/>
      <c r="C123" s="38"/>
      <c r="D123" s="221" t="s">
        <v>134</v>
      </c>
      <c r="E123" s="38"/>
      <c r="F123" s="222" t="s">
        <v>390</v>
      </c>
      <c r="G123" s="38"/>
      <c r="H123" s="38"/>
      <c r="I123" s="135"/>
      <c r="J123" s="135"/>
      <c r="K123" s="38"/>
      <c r="L123" s="38"/>
      <c r="M123" s="42"/>
      <c r="N123" s="223"/>
      <c r="O123" s="224"/>
      <c r="P123" s="82"/>
      <c r="Q123" s="82"/>
      <c r="R123" s="82"/>
      <c r="S123" s="82"/>
      <c r="T123" s="82"/>
      <c r="U123" s="82"/>
      <c r="V123" s="82"/>
      <c r="W123" s="82"/>
      <c r="X123" s="83"/>
      <c r="Y123" s="36"/>
      <c r="Z123" s="36"/>
      <c r="AA123" s="36"/>
      <c r="AB123" s="36"/>
      <c r="AC123" s="36"/>
      <c r="AD123" s="36"/>
      <c r="AE123" s="36"/>
      <c r="AT123" s="15" t="s">
        <v>134</v>
      </c>
      <c r="AU123" s="15" t="s">
        <v>81</v>
      </c>
    </row>
    <row r="124" s="2" customFormat="1" ht="24" customHeight="1">
      <c r="A124" s="36"/>
      <c r="B124" s="37"/>
      <c r="C124" s="205" t="s">
        <v>159</v>
      </c>
      <c r="D124" s="205" t="s">
        <v>126</v>
      </c>
      <c r="E124" s="206" t="s">
        <v>391</v>
      </c>
      <c r="F124" s="207" t="s">
        <v>392</v>
      </c>
      <c r="G124" s="208" t="s">
        <v>129</v>
      </c>
      <c r="H124" s="209">
        <v>20</v>
      </c>
      <c r="I124" s="210"/>
      <c r="J124" s="211"/>
      <c r="K124" s="212">
        <f>ROUND(P124*H124,2)</f>
        <v>0</v>
      </c>
      <c r="L124" s="207" t="s">
        <v>130</v>
      </c>
      <c r="M124" s="213"/>
      <c r="N124" s="214" t="s">
        <v>20</v>
      </c>
      <c r="O124" s="215" t="s">
        <v>42</v>
      </c>
      <c r="P124" s="216">
        <f>I124+J124</f>
        <v>0</v>
      </c>
      <c r="Q124" s="216">
        <f>ROUND(I124*H124,2)</f>
        <v>0</v>
      </c>
      <c r="R124" s="216">
        <f>ROUND(J124*H124,2)</f>
        <v>0</v>
      </c>
      <c r="S124" s="82"/>
      <c r="T124" s="217">
        <f>S124*H124</f>
        <v>0</v>
      </c>
      <c r="U124" s="217">
        <v>0</v>
      </c>
      <c r="V124" s="217">
        <f>U124*H124</f>
        <v>0</v>
      </c>
      <c r="W124" s="217">
        <v>0</v>
      </c>
      <c r="X124" s="218">
        <f>W124*H124</f>
        <v>0</v>
      </c>
      <c r="Y124" s="36"/>
      <c r="Z124" s="36"/>
      <c r="AA124" s="36"/>
      <c r="AB124" s="36"/>
      <c r="AC124" s="36"/>
      <c r="AD124" s="36"/>
      <c r="AE124" s="36"/>
      <c r="AR124" s="219" t="s">
        <v>131</v>
      </c>
      <c r="AT124" s="219" t="s">
        <v>126</v>
      </c>
      <c r="AU124" s="219" t="s">
        <v>81</v>
      </c>
      <c r="AY124" s="15" t="s">
        <v>132</v>
      </c>
      <c r="BE124" s="220">
        <f>IF(O124="základní",K124,0)</f>
        <v>0</v>
      </c>
      <c r="BF124" s="220">
        <f>IF(O124="snížená",K124,0)</f>
        <v>0</v>
      </c>
      <c r="BG124" s="220">
        <f>IF(O124="zákl. přenesená",K124,0)</f>
        <v>0</v>
      </c>
      <c r="BH124" s="220">
        <f>IF(O124="sníž. přenesená",K124,0)</f>
        <v>0</v>
      </c>
      <c r="BI124" s="220">
        <f>IF(O124="nulová",K124,0)</f>
        <v>0</v>
      </c>
      <c r="BJ124" s="15" t="s">
        <v>81</v>
      </c>
      <c r="BK124" s="220">
        <f>ROUND(P124*H124,2)</f>
        <v>0</v>
      </c>
      <c r="BL124" s="15" t="s">
        <v>133</v>
      </c>
      <c r="BM124" s="219" t="s">
        <v>198</v>
      </c>
    </row>
    <row r="125" s="2" customFormat="1">
      <c r="A125" s="36"/>
      <c r="B125" s="37"/>
      <c r="C125" s="38"/>
      <c r="D125" s="221" t="s">
        <v>134</v>
      </c>
      <c r="E125" s="38"/>
      <c r="F125" s="222" t="s">
        <v>392</v>
      </c>
      <c r="G125" s="38"/>
      <c r="H125" s="38"/>
      <c r="I125" s="135"/>
      <c r="J125" s="135"/>
      <c r="K125" s="38"/>
      <c r="L125" s="38"/>
      <c r="M125" s="42"/>
      <c r="N125" s="223"/>
      <c r="O125" s="224"/>
      <c r="P125" s="82"/>
      <c r="Q125" s="82"/>
      <c r="R125" s="82"/>
      <c r="S125" s="82"/>
      <c r="T125" s="82"/>
      <c r="U125" s="82"/>
      <c r="V125" s="82"/>
      <c r="W125" s="82"/>
      <c r="X125" s="83"/>
      <c r="Y125" s="36"/>
      <c r="Z125" s="36"/>
      <c r="AA125" s="36"/>
      <c r="AB125" s="36"/>
      <c r="AC125" s="36"/>
      <c r="AD125" s="36"/>
      <c r="AE125" s="36"/>
      <c r="AT125" s="15" t="s">
        <v>134</v>
      </c>
      <c r="AU125" s="15" t="s">
        <v>81</v>
      </c>
    </row>
    <row r="126" s="2" customFormat="1" ht="24" customHeight="1">
      <c r="A126" s="36"/>
      <c r="B126" s="37"/>
      <c r="C126" s="205" t="s">
        <v>8</v>
      </c>
      <c r="D126" s="205" t="s">
        <v>126</v>
      </c>
      <c r="E126" s="206" t="s">
        <v>393</v>
      </c>
      <c r="F126" s="207" t="s">
        <v>394</v>
      </c>
      <c r="G126" s="208" t="s">
        <v>129</v>
      </c>
      <c r="H126" s="209">
        <v>48</v>
      </c>
      <c r="I126" s="210"/>
      <c r="J126" s="211"/>
      <c r="K126" s="212">
        <f>ROUND(P126*H126,2)</f>
        <v>0</v>
      </c>
      <c r="L126" s="207" t="s">
        <v>130</v>
      </c>
      <c r="M126" s="213"/>
      <c r="N126" s="214" t="s">
        <v>20</v>
      </c>
      <c r="O126" s="215" t="s">
        <v>42</v>
      </c>
      <c r="P126" s="216">
        <f>I126+J126</f>
        <v>0</v>
      </c>
      <c r="Q126" s="216">
        <f>ROUND(I126*H126,2)</f>
        <v>0</v>
      </c>
      <c r="R126" s="216">
        <f>ROUND(J126*H126,2)</f>
        <v>0</v>
      </c>
      <c r="S126" s="82"/>
      <c r="T126" s="217">
        <f>S126*H126</f>
        <v>0</v>
      </c>
      <c r="U126" s="217">
        <v>0</v>
      </c>
      <c r="V126" s="217">
        <f>U126*H126</f>
        <v>0</v>
      </c>
      <c r="W126" s="217">
        <v>0</v>
      </c>
      <c r="X126" s="218">
        <f>W126*H126</f>
        <v>0</v>
      </c>
      <c r="Y126" s="36"/>
      <c r="Z126" s="36"/>
      <c r="AA126" s="36"/>
      <c r="AB126" s="36"/>
      <c r="AC126" s="36"/>
      <c r="AD126" s="36"/>
      <c r="AE126" s="36"/>
      <c r="AR126" s="219" t="s">
        <v>131</v>
      </c>
      <c r="AT126" s="219" t="s">
        <v>126</v>
      </c>
      <c r="AU126" s="219" t="s">
        <v>81</v>
      </c>
      <c r="AY126" s="15" t="s">
        <v>132</v>
      </c>
      <c r="BE126" s="220">
        <f>IF(O126="základní",K126,0)</f>
        <v>0</v>
      </c>
      <c r="BF126" s="220">
        <f>IF(O126="snížená",K126,0)</f>
        <v>0</v>
      </c>
      <c r="BG126" s="220">
        <f>IF(O126="zákl. přenesená",K126,0)</f>
        <v>0</v>
      </c>
      <c r="BH126" s="220">
        <f>IF(O126="sníž. přenesená",K126,0)</f>
        <v>0</v>
      </c>
      <c r="BI126" s="220">
        <f>IF(O126="nulová",K126,0)</f>
        <v>0</v>
      </c>
      <c r="BJ126" s="15" t="s">
        <v>81</v>
      </c>
      <c r="BK126" s="220">
        <f>ROUND(P126*H126,2)</f>
        <v>0</v>
      </c>
      <c r="BL126" s="15" t="s">
        <v>133</v>
      </c>
      <c r="BM126" s="219" t="s">
        <v>202</v>
      </c>
    </row>
    <row r="127" s="2" customFormat="1">
      <c r="A127" s="36"/>
      <c r="B127" s="37"/>
      <c r="C127" s="38"/>
      <c r="D127" s="221" t="s">
        <v>134</v>
      </c>
      <c r="E127" s="38"/>
      <c r="F127" s="222" t="s">
        <v>394</v>
      </c>
      <c r="G127" s="38"/>
      <c r="H127" s="38"/>
      <c r="I127" s="135"/>
      <c r="J127" s="135"/>
      <c r="K127" s="38"/>
      <c r="L127" s="38"/>
      <c r="M127" s="42"/>
      <c r="N127" s="223"/>
      <c r="O127" s="224"/>
      <c r="P127" s="82"/>
      <c r="Q127" s="82"/>
      <c r="R127" s="82"/>
      <c r="S127" s="82"/>
      <c r="T127" s="82"/>
      <c r="U127" s="82"/>
      <c r="V127" s="82"/>
      <c r="W127" s="82"/>
      <c r="X127" s="83"/>
      <c r="Y127" s="36"/>
      <c r="Z127" s="36"/>
      <c r="AA127" s="36"/>
      <c r="AB127" s="36"/>
      <c r="AC127" s="36"/>
      <c r="AD127" s="36"/>
      <c r="AE127" s="36"/>
      <c r="AT127" s="15" t="s">
        <v>134</v>
      </c>
      <c r="AU127" s="15" t="s">
        <v>81</v>
      </c>
    </row>
    <row r="128" s="2" customFormat="1" ht="24" customHeight="1">
      <c r="A128" s="36"/>
      <c r="B128" s="37"/>
      <c r="C128" s="205" t="s">
        <v>163</v>
      </c>
      <c r="D128" s="205" t="s">
        <v>126</v>
      </c>
      <c r="E128" s="206" t="s">
        <v>395</v>
      </c>
      <c r="F128" s="207" t="s">
        <v>396</v>
      </c>
      <c r="G128" s="208" t="s">
        <v>129</v>
      </c>
      <c r="H128" s="209">
        <v>10</v>
      </c>
      <c r="I128" s="210"/>
      <c r="J128" s="211"/>
      <c r="K128" s="212">
        <f>ROUND(P128*H128,2)</f>
        <v>0</v>
      </c>
      <c r="L128" s="207" t="s">
        <v>130</v>
      </c>
      <c r="M128" s="213"/>
      <c r="N128" s="214" t="s">
        <v>20</v>
      </c>
      <c r="O128" s="215" t="s">
        <v>42</v>
      </c>
      <c r="P128" s="216">
        <f>I128+J128</f>
        <v>0</v>
      </c>
      <c r="Q128" s="216">
        <f>ROUND(I128*H128,2)</f>
        <v>0</v>
      </c>
      <c r="R128" s="216">
        <f>ROUND(J128*H128,2)</f>
        <v>0</v>
      </c>
      <c r="S128" s="82"/>
      <c r="T128" s="217">
        <f>S128*H128</f>
        <v>0</v>
      </c>
      <c r="U128" s="217">
        <v>0</v>
      </c>
      <c r="V128" s="217">
        <f>U128*H128</f>
        <v>0</v>
      </c>
      <c r="W128" s="217">
        <v>0</v>
      </c>
      <c r="X128" s="218">
        <f>W128*H128</f>
        <v>0</v>
      </c>
      <c r="Y128" s="36"/>
      <c r="Z128" s="36"/>
      <c r="AA128" s="36"/>
      <c r="AB128" s="36"/>
      <c r="AC128" s="36"/>
      <c r="AD128" s="36"/>
      <c r="AE128" s="36"/>
      <c r="AR128" s="219" t="s">
        <v>131</v>
      </c>
      <c r="AT128" s="219" t="s">
        <v>126</v>
      </c>
      <c r="AU128" s="219" t="s">
        <v>81</v>
      </c>
      <c r="AY128" s="15" t="s">
        <v>132</v>
      </c>
      <c r="BE128" s="220">
        <f>IF(O128="základní",K128,0)</f>
        <v>0</v>
      </c>
      <c r="BF128" s="220">
        <f>IF(O128="snížená",K128,0)</f>
        <v>0</v>
      </c>
      <c r="BG128" s="220">
        <f>IF(O128="zákl. přenesená",K128,0)</f>
        <v>0</v>
      </c>
      <c r="BH128" s="220">
        <f>IF(O128="sníž. přenesená",K128,0)</f>
        <v>0</v>
      </c>
      <c r="BI128" s="220">
        <f>IF(O128="nulová",K128,0)</f>
        <v>0</v>
      </c>
      <c r="BJ128" s="15" t="s">
        <v>81</v>
      </c>
      <c r="BK128" s="220">
        <f>ROUND(P128*H128,2)</f>
        <v>0</v>
      </c>
      <c r="BL128" s="15" t="s">
        <v>133</v>
      </c>
      <c r="BM128" s="219" t="s">
        <v>170</v>
      </c>
    </row>
    <row r="129" s="2" customFormat="1">
      <c r="A129" s="36"/>
      <c r="B129" s="37"/>
      <c r="C129" s="38"/>
      <c r="D129" s="221" t="s">
        <v>134</v>
      </c>
      <c r="E129" s="38"/>
      <c r="F129" s="222" t="s">
        <v>396</v>
      </c>
      <c r="G129" s="38"/>
      <c r="H129" s="38"/>
      <c r="I129" s="135"/>
      <c r="J129" s="135"/>
      <c r="K129" s="38"/>
      <c r="L129" s="38"/>
      <c r="M129" s="42"/>
      <c r="N129" s="223"/>
      <c r="O129" s="224"/>
      <c r="P129" s="82"/>
      <c r="Q129" s="82"/>
      <c r="R129" s="82"/>
      <c r="S129" s="82"/>
      <c r="T129" s="82"/>
      <c r="U129" s="82"/>
      <c r="V129" s="82"/>
      <c r="W129" s="82"/>
      <c r="X129" s="83"/>
      <c r="Y129" s="36"/>
      <c r="Z129" s="36"/>
      <c r="AA129" s="36"/>
      <c r="AB129" s="36"/>
      <c r="AC129" s="36"/>
      <c r="AD129" s="36"/>
      <c r="AE129" s="36"/>
      <c r="AT129" s="15" t="s">
        <v>134</v>
      </c>
      <c r="AU129" s="15" t="s">
        <v>81</v>
      </c>
    </row>
    <row r="130" s="2" customFormat="1" ht="24" customHeight="1">
      <c r="A130" s="36"/>
      <c r="B130" s="37"/>
      <c r="C130" s="205" t="s">
        <v>219</v>
      </c>
      <c r="D130" s="205" t="s">
        <v>126</v>
      </c>
      <c r="E130" s="206" t="s">
        <v>397</v>
      </c>
      <c r="F130" s="207" t="s">
        <v>398</v>
      </c>
      <c r="G130" s="208" t="s">
        <v>129</v>
      </c>
      <c r="H130" s="209">
        <v>6</v>
      </c>
      <c r="I130" s="210"/>
      <c r="J130" s="211"/>
      <c r="K130" s="212">
        <f>ROUND(P130*H130,2)</f>
        <v>0</v>
      </c>
      <c r="L130" s="207" t="s">
        <v>130</v>
      </c>
      <c r="M130" s="213"/>
      <c r="N130" s="214" t="s">
        <v>20</v>
      </c>
      <c r="O130" s="215" t="s">
        <v>42</v>
      </c>
      <c r="P130" s="216">
        <f>I130+J130</f>
        <v>0</v>
      </c>
      <c r="Q130" s="216">
        <f>ROUND(I130*H130,2)</f>
        <v>0</v>
      </c>
      <c r="R130" s="216">
        <f>ROUND(J130*H130,2)</f>
        <v>0</v>
      </c>
      <c r="S130" s="82"/>
      <c r="T130" s="217">
        <f>S130*H130</f>
        <v>0</v>
      </c>
      <c r="U130" s="217">
        <v>0</v>
      </c>
      <c r="V130" s="217">
        <f>U130*H130</f>
        <v>0</v>
      </c>
      <c r="W130" s="217">
        <v>0</v>
      </c>
      <c r="X130" s="218">
        <f>W130*H130</f>
        <v>0</v>
      </c>
      <c r="Y130" s="36"/>
      <c r="Z130" s="36"/>
      <c r="AA130" s="36"/>
      <c r="AB130" s="36"/>
      <c r="AC130" s="36"/>
      <c r="AD130" s="36"/>
      <c r="AE130" s="36"/>
      <c r="AR130" s="219" t="s">
        <v>131</v>
      </c>
      <c r="AT130" s="219" t="s">
        <v>126</v>
      </c>
      <c r="AU130" s="219" t="s">
        <v>81</v>
      </c>
      <c r="AY130" s="15" t="s">
        <v>132</v>
      </c>
      <c r="BE130" s="220">
        <f>IF(O130="základní",K130,0)</f>
        <v>0</v>
      </c>
      <c r="BF130" s="220">
        <f>IF(O130="snížená",K130,0)</f>
        <v>0</v>
      </c>
      <c r="BG130" s="220">
        <f>IF(O130="zákl. přenesená",K130,0)</f>
        <v>0</v>
      </c>
      <c r="BH130" s="220">
        <f>IF(O130="sníž. přenesená",K130,0)</f>
        <v>0</v>
      </c>
      <c r="BI130" s="220">
        <f>IF(O130="nulová",K130,0)</f>
        <v>0</v>
      </c>
      <c r="BJ130" s="15" t="s">
        <v>81</v>
      </c>
      <c r="BK130" s="220">
        <f>ROUND(P130*H130,2)</f>
        <v>0</v>
      </c>
      <c r="BL130" s="15" t="s">
        <v>133</v>
      </c>
      <c r="BM130" s="219" t="s">
        <v>241</v>
      </c>
    </row>
    <row r="131" s="2" customFormat="1">
      <c r="A131" s="36"/>
      <c r="B131" s="37"/>
      <c r="C131" s="38"/>
      <c r="D131" s="221" t="s">
        <v>134</v>
      </c>
      <c r="E131" s="38"/>
      <c r="F131" s="222" t="s">
        <v>398</v>
      </c>
      <c r="G131" s="38"/>
      <c r="H131" s="38"/>
      <c r="I131" s="135"/>
      <c r="J131" s="135"/>
      <c r="K131" s="38"/>
      <c r="L131" s="38"/>
      <c r="M131" s="42"/>
      <c r="N131" s="223"/>
      <c r="O131" s="224"/>
      <c r="P131" s="82"/>
      <c r="Q131" s="82"/>
      <c r="R131" s="82"/>
      <c r="S131" s="82"/>
      <c r="T131" s="82"/>
      <c r="U131" s="82"/>
      <c r="V131" s="82"/>
      <c r="W131" s="82"/>
      <c r="X131" s="83"/>
      <c r="Y131" s="36"/>
      <c r="Z131" s="36"/>
      <c r="AA131" s="36"/>
      <c r="AB131" s="36"/>
      <c r="AC131" s="36"/>
      <c r="AD131" s="36"/>
      <c r="AE131" s="36"/>
      <c r="AT131" s="15" t="s">
        <v>134</v>
      </c>
      <c r="AU131" s="15" t="s">
        <v>81</v>
      </c>
    </row>
    <row r="132" s="2" customFormat="1" ht="24" customHeight="1">
      <c r="A132" s="36"/>
      <c r="B132" s="37"/>
      <c r="C132" s="205" t="s">
        <v>223</v>
      </c>
      <c r="D132" s="205" t="s">
        <v>126</v>
      </c>
      <c r="E132" s="206" t="s">
        <v>399</v>
      </c>
      <c r="F132" s="207" t="s">
        <v>400</v>
      </c>
      <c r="G132" s="208" t="s">
        <v>129</v>
      </c>
      <c r="H132" s="209">
        <v>6</v>
      </c>
      <c r="I132" s="210"/>
      <c r="J132" s="211"/>
      <c r="K132" s="212">
        <f>ROUND(P132*H132,2)</f>
        <v>0</v>
      </c>
      <c r="L132" s="207" t="s">
        <v>130</v>
      </c>
      <c r="M132" s="213"/>
      <c r="N132" s="214" t="s">
        <v>20</v>
      </c>
      <c r="O132" s="215" t="s">
        <v>42</v>
      </c>
      <c r="P132" s="216">
        <f>I132+J132</f>
        <v>0</v>
      </c>
      <c r="Q132" s="216">
        <f>ROUND(I132*H132,2)</f>
        <v>0</v>
      </c>
      <c r="R132" s="216">
        <f>ROUND(J132*H132,2)</f>
        <v>0</v>
      </c>
      <c r="S132" s="82"/>
      <c r="T132" s="217">
        <f>S132*H132</f>
        <v>0</v>
      </c>
      <c r="U132" s="217">
        <v>0</v>
      </c>
      <c r="V132" s="217">
        <f>U132*H132</f>
        <v>0</v>
      </c>
      <c r="W132" s="217">
        <v>0</v>
      </c>
      <c r="X132" s="218">
        <f>W132*H132</f>
        <v>0</v>
      </c>
      <c r="Y132" s="36"/>
      <c r="Z132" s="36"/>
      <c r="AA132" s="36"/>
      <c r="AB132" s="36"/>
      <c r="AC132" s="36"/>
      <c r="AD132" s="36"/>
      <c r="AE132" s="36"/>
      <c r="AR132" s="219" t="s">
        <v>131</v>
      </c>
      <c r="AT132" s="219" t="s">
        <v>126</v>
      </c>
      <c r="AU132" s="219" t="s">
        <v>81</v>
      </c>
      <c r="AY132" s="15" t="s">
        <v>132</v>
      </c>
      <c r="BE132" s="220">
        <f>IF(O132="základní",K132,0)</f>
        <v>0</v>
      </c>
      <c r="BF132" s="220">
        <f>IF(O132="snížená",K132,0)</f>
        <v>0</v>
      </c>
      <c r="BG132" s="220">
        <f>IF(O132="zákl. přenesená",K132,0)</f>
        <v>0</v>
      </c>
      <c r="BH132" s="220">
        <f>IF(O132="sníž. přenesená",K132,0)</f>
        <v>0</v>
      </c>
      <c r="BI132" s="220">
        <f>IF(O132="nulová",K132,0)</f>
        <v>0</v>
      </c>
      <c r="BJ132" s="15" t="s">
        <v>81</v>
      </c>
      <c r="BK132" s="220">
        <f>ROUND(P132*H132,2)</f>
        <v>0</v>
      </c>
      <c r="BL132" s="15" t="s">
        <v>133</v>
      </c>
      <c r="BM132" s="219" t="s">
        <v>255</v>
      </c>
    </row>
    <row r="133" s="2" customFormat="1">
      <c r="A133" s="36"/>
      <c r="B133" s="37"/>
      <c r="C133" s="38"/>
      <c r="D133" s="221" t="s">
        <v>134</v>
      </c>
      <c r="E133" s="38"/>
      <c r="F133" s="222" t="s">
        <v>400</v>
      </c>
      <c r="G133" s="38"/>
      <c r="H133" s="38"/>
      <c r="I133" s="135"/>
      <c r="J133" s="135"/>
      <c r="K133" s="38"/>
      <c r="L133" s="38"/>
      <c r="M133" s="42"/>
      <c r="N133" s="223"/>
      <c r="O133" s="224"/>
      <c r="P133" s="82"/>
      <c r="Q133" s="82"/>
      <c r="R133" s="82"/>
      <c r="S133" s="82"/>
      <c r="T133" s="82"/>
      <c r="U133" s="82"/>
      <c r="V133" s="82"/>
      <c r="W133" s="82"/>
      <c r="X133" s="83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81</v>
      </c>
    </row>
    <row r="134" s="2" customFormat="1" ht="24" customHeight="1">
      <c r="A134" s="36"/>
      <c r="B134" s="37"/>
      <c r="C134" s="205" t="s">
        <v>229</v>
      </c>
      <c r="D134" s="205" t="s">
        <v>126</v>
      </c>
      <c r="E134" s="206" t="s">
        <v>401</v>
      </c>
      <c r="F134" s="207" t="s">
        <v>402</v>
      </c>
      <c r="G134" s="208" t="s">
        <v>129</v>
      </c>
      <c r="H134" s="209">
        <v>6</v>
      </c>
      <c r="I134" s="210"/>
      <c r="J134" s="211"/>
      <c r="K134" s="212">
        <f>ROUND(P134*H134,2)</f>
        <v>0</v>
      </c>
      <c r="L134" s="207" t="s">
        <v>130</v>
      </c>
      <c r="M134" s="213"/>
      <c r="N134" s="214" t="s">
        <v>20</v>
      </c>
      <c r="O134" s="215" t="s">
        <v>42</v>
      </c>
      <c r="P134" s="216">
        <f>I134+J134</f>
        <v>0</v>
      </c>
      <c r="Q134" s="216">
        <f>ROUND(I134*H134,2)</f>
        <v>0</v>
      </c>
      <c r="R134" s="216">
        <f>ROUND(J134*H134,2)</f>
        <v>0</v>
      </c>
      <c r="S134" s="82"/>
      <c r="T134" s="217">
        <f>S134*H134</f>
        <v>0</v>
      </c>
      <c r="U134" s="217">
        <v>0</v>
      </c>
      <c r="V134" s="217">
        <f>U134*H134</f>
        <v>0</v>
      </c>
      <c r="W134" s="217">
        <v>0</v>
      </c>
      <c r="X134" s="218">
        <f>W134*H134</f>
        <v>0</v>
      </c>
      <c r="Y134" s="36"/>
      <c r="Z134" s="36"/>
      <c r="AA134" s="36"/>
      <c r="AB134" s="36"/>
      <c r="AC134" s="36"/>
      <c r="AD134" s="36"/>
      <c r="AE134" s="36"/>
      <c r="AR134" s="219" t="s">
        <v>131</v>
      </c>
      <c r="AT134" s="219" t="s">
        <v>126</v>
      </c>
      <c r="AU134" s="219" t="s">
        <v>81</v>
      </c>
      <c r="AY134" s="15" t="s">
        <v>132</v>
      </c>
      <c r="BE134" s="220">
        <f>IF(O134="základní",K134,0)</f>
        <v>0</v>
      </c>
      <c r="BF134" s="220">
        <f>IF(O134="snížená",K134,0)</f>
        <v>0</v>
      </c>
      <c r="BG134" s="220">
        <f>IF(O134="zákl. přenesená",K134,0)</f>
        <v>0</v>
      </c>
      <c r="BH134" s="220">
        <f>IF(O134="sníž. přenesená",K134,0)</f>
        <v>0</v>
      </c>
      <c r="BI134" s="220">
        <f>IF(O134="nulová",K134,0)</f>
        <v>0</v>
      </c>
      <c r="BJ134" s="15" t="s">
        <v>81</v>
      </c>
      <c r="BK134" s="220">
        <f>ROUND(P134*H134,2)</f>
        <v>0</v>
      </c>
      <c r="BL134" s="15" t="s">
        <v>133</v>
      </c>
      <c r="BM134" s="219" t="s">
        <v>260</v>
      </c>
    </row>
    <row r="135" s="2" customFormat="1">
      <c r="A135" s="36"/>
      <c r="B135" s="37"/>
      <c r="C135" s="38"/>
      <c r="D135" s="221" t="s">
        <v>134</v>
      </c>
      <c r="E135" s="38"/>
      <c r="F135" s="222" t="s">
        <v>402</v>
      </c>
      <c r="G135" s="38"/>
      <c r="H135" s="38"/>
      <c r="I135" s="135"/>
      <c r="J135" s="135"/>
      <c r="K135" s="38"/>
      <c r="L135" s="38"/>
      <c r="M135" s="42"/>
      <c r="N135" s="223"/>
      <c r="O135" s="224"/>
      <c r="P135" s="82"/>
      <c r="Q135" s="82"/>
      <c r="R135" s="82"/>
      <c r="S135" s="82"/>
      <c r="T135" s="82"/>
      <c r="U135" s="82"/>
      <c r="V135" s="82"/>
      <c r="W135" s="82"/>
      <c r="X135" s="83"/>
      <c r="Y135" s="36"/>
      <c r="Z135" s="36"/>
      <c r="AA135" s="36"/>
      <c r="AB135" s="36"/>
      <c r="AC135" s="36"/>
      <c r="AD135" s="36"/>
      <c r="AE135" s="36"/>
      <c r="AT135" s="15" t="s">
        <v>134</v>
      </c>
      <c r="AU135" s="15" t="s">
        <v>81</v>
      </c>
    </row>
    <row r="136" s="2" customFormat="1" ht="24" customHeight="1">
      <c r="A136" s="36"/>
      <c r="B136" s="37"/>
      <c r="C136" s="205" t="s">
        <v>170</v>
      </c>
      <c r="D136" s="205" t="s">
        <v>126</v>
      </c>
      <c r="E136" s="206" t="s">
        <v>403</v>
      </c>
      <c r="F136" s="207" t="s">
        <v>404</v>
      </c>
      <c r="G136" s="208" t="s">
        <v>129</v>
      </c>
      <c r="H136" s="209">
        <v>6</v>
      </c>
      <c r="I136" s="210"/>
      <c r="J136" s="211"/>
      <c r="K136" s="212">
        <f>ROUND(P136*H136,2)</f>
        <v>0</v>
      </c>
      <c r="L136" s="207" t="s">
        <v>130</v>
      </c>
      <c r="M136" s="213"/>
      <c r="N136" s="214" t="s">
        <v>20</v>
      </c>
      <c r="O136" s="215" t="s">
        <v>42</v>
      </c>
      <c r="P136" s="216">
        <f>I136+J136</f>
        <v>0</v>
      </c>
      <c r="Q136" s="216">
        <f>ROUND(I136*H136,2)</f>
        <v>0</v>
      </c>
      <c r="R136" s="216">
        <f>ROUND(J136*H136,2)</f>
        <v>0</v>
      </c>
      <c r="S136" s="82"/>
      <c r="T136" s="217">
        <f>S136*H136</f>
        <v>0</v>
      </c>
      <c r="U136" s="217">
        <v>0</v>
      </c>
      <c r="V136" s="217">
        <f>U136*H136</f>
        <v>0</v>
      </c>
      <c r="W136" s="217">
        <v>0</v>
      </c>
      <c r="X136" s="218">
        <f>W136*H136</f>
        <v>0</v>
      </c>
      <c r="Y136" s="36"/>
      <c r="Z136" s="36"/>
      <c r="AA136" s="36"/>
      <c r="AB136" s="36"/>
      <c r="AC136" s="36"/>
      <c r="AD136" s="36"/>
      <c r="AE136" s="36"/>
      <c r="AR136" s="219" t="s">
        <v>131</v>
      </c>
      <c r="AT136" s="219" t="s">
        <v>126</v>
      </c>
      <c r="AU136" s="219" t="s">
        <v>81</v>
      </c>
      <c r="AY136" s="15" t="s">
        <v>132</v>
      </c>
      <c r="BE136" s="220">
        <f>IF(O136="základní",K136,0)</f>
        <v>0</v>
      </c>
      <c r="BF136" s="220">
        <f>IF(O136="snížená",K136,0)</f>
        <v>0</v>
      </c>
      <c r="BG136" s="220">
        <f>IF(O136="zákl. přenesená",K136,0)</f>
        <v>0</v>
      </c>
      <c r="BH136" s="220">
        <f>IF(O136="sníž. přenesená",K136,0)</f>
        <v>0</v>
      </c>
      <c r="BI136" s="220">
        <f>IF(O136="nulová",K136,0)</f>
        <v>0</v>
      </c>
      <c r="BJ136" s="15" t="s">
        <v>81</v>
      </c>
      <c r="BK136" s="220">
        <f>ROUND(P136*H136,2)</f>
        <v>0</v>
      </c>
      <c r="BL136" s="15" t="s">
        <v>133</v>
      </c>
      <c r="BM136" s="219" t="s">
        <v>265</v>
      </c>
    </row>
    <row r="137" s="2" customFormat="1">
      <c r="A137" s="36"/>
      <c r="B137" s="37"/>
      <c r="C137" s="38"/>
      <c r="D137" s="221" t="s">
        <v>134</v>
      </c>
      <c r="E137" s="38"/>
      <c r="F137" s="222" t="s">
        <v>404</v>
      </c>
      <c r="G137" s="38"/>
      <c r="H137" s="38"/>
      <c r="I137" s="135"/>
      <c r="J137" s="135"/>
      <c r="K137" s="38"/>
      <c r="L137" s="38"/>
      <c r="M137" s="42"/>
      <c r="N137" s="223"/>
      <c r="O137" s="224"/>
      <c r="P137" s="82"/>
      <c r="Q137" s="82"/>
      <c r="R137" s="82"/>
      <c r="S137" s="82"/>
      <c r="T137" s="82"/>
      <c r="U137" s="82"/>
      <c r="V137" s="82"/>
      <c r="W137" s="82"/>
      <c r="X137" s="83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81</v>
      </c>
    </row>
    <row r="138" s="2" customFormat="1" ht="24" customHeight="1">
      <c r="A138" s="36"/>
      <c r="B138" s="37"/>
      <c r="C138" s="205" t="s">
        <v>238</v>
      </c>
      <c r="D138" s="205" t="s">
        <v>126</v>
      </c>
      <c r="E138" s="206" t="s">
        <v>405</v>
      </c>
      <c r="F138" s="207" t="s">
        <v>406</v>
      </c>
      <c r="G138" s="208" t="s">
        <v>129</v>
      </c>
      <c r="H138" s="209">
        <v>6</v>
      </c>
      <c r="I138" s="210"/>
      <c r="J138" s="211"/>
      <c r="K138" s="212">
        <f>ROUND(P138*H138,2)</f>
        <v>0</v>
      </c>
      <c r="L138" s="207" t="s">
        <v>130</v>
      </c>
      <c r="M138" s="213"/>
      <c r="N138" s="214" t="s">
        <v>20</v>
      </c>
      <c r="O138" s="215" t="s">
        <v>42</v>
      </c>
      <c r="P138" s="216">
        <f>I138+J138</f>
        <v>0</v>
      </c>
      <c r="Q138" s="216">
        <f>ROUND(I138*H138,2)</f>
        <v>0</v>
      </c>
      <c r="R138" s="216">
        <f>ROUND(J138*H138,2)</f>
        <v>0</v>
      </c>
      <c r="S138" s="82"/>
      <c r="T138" s="217">
        <f>S138*H138</f>
        <v>0</v>
      </c>
      <c r="U138" s="217">
        <v>0</v>
      </c>
      <c r="V138" s="217">
        <f>U138*H138</f>
        <v>0</v>
      </c>
      <c r="W138" s="217">
        <v>0</v>
      </c>
      <c r="X138" s="218">
        <f>W138*H138</f>
        <v>0</v>
      </c>
      <c r="Y138" s="36"/>
      <c r="Z138" s="36"/>
      <c r="AA138" s="36"/>
      <c r="AB138" s="36"/>
      <c r="AC138" s="36"/>
      <c r="AD138" s="36"/>
      <c r="AE138" s="36"/>
      <c r="AR138" s="219" t="s">
        <v>131</v>
      </c>
      <c r="AT138" s="219" t="s">
        <v>126</v>
      </c>
      <c r="AU138" s="219" t="s">
        <v>81</v>
      </c>
      <c r="AY138" s="15" t="s">
        <v>132</v>
      </c>
      <c r="BE138" s="220">
        <f>IF(O138="základní",K138,0)</f>
        <v>0</v>
      </c>
      <c r="BF138" s="220">
        <f>IF(O138="snížená",K138,0)</f>
        <v>0</v>
      </c>
      <c r="BG138" s="220">
        <f>IF(O138="zákl. přenesená",K138,0)</f>
        <v>0</v>
      </c>
      <c r="BH138" s="220">
        <f>IF(O138="sníž. přenesená",K138,0)</f>
        <v>0</v>
      </c>
      <c r="BI138" s="220">
        <f>IF(O138="nulová",K138,0)</f>
        <v>0</v>
      </c>
      <c r="BJ138" s="15" t="s">
        <v>81</v>
      </c>
      <c r="BK138" s="220">
        <f>ROUND(P138*H138,2)</f>
        <v>0</v>
      </c>
      <c r="BL138" s="15" t="s">
        <v>133</v>
      </c>
      <c r="BM138" s="219" t="s">
        <v>271</v>
      </c>
    </row>
    <row r="139" s="2" customFormat="1">
      <c r="A139" s="36"/>
      <c r="B139" s="37"/>
      <c r="C139" s="38"/>
      <c r="D139" s="221" t="s">
        <v>134</v>
      </c>
      <c r="E139" s="38"/>
      <c r="F139" s="222" t="s">
        <v>406</v>
      </c>
      <c r="G139" s="38"/>
      <c r="H139" s="38"/>
      <c r="I139" s="135"/>
      <c r="J139" s="135"/>
      <c r="K139" s="38"/>
      <c r="L139" s="38"/>
      <c r="M139" s="42"/>
      <c r="N139" s="223"/>
      <c r="O139" s="224"/>
      <c r="P139" s="82"/>
      <c r="Q139" s="82"/>
      <c r="R139" s="82"/>
      <c r="S139" s="82"/>
      <c r="T139" s="82"/>
      <c r="U139" s="82"/>
      <c r="V139" s="82"/>
      <c r="W139" s="82"/>
      <c r="X139" s="83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81</v>
      </c>
    </row>
    <row r="140" s="2" customFormat="1" ht="24" customHeight="1">
      <c r="A140" s="36"/>
      <c r="B140" s="37"/>
      <c r="C140" s="205" t="s">
        <v>173</v>
      </c>
      <c r="D140" s="205" t="s">
        <v>126</v>
      </c>
      <c r="E140" s="206" t="s">
        <v>407</v>
      </c>
      <c r="F140" s="207" t="s">
        <v>408</v>
      </c>
      <c r="G140" s="208" t="s">
        <v>129</v>
      </c>
      <c r="H140" s="209">
        <v>12</v>
      </c>
      <c r="I140" s="210"/>
      <c r="J140" s="211"/>
      <c r="K140" s="212">
        <f>ROUND(P140*H140,2)</f>
        <v>0</v>
      </c>
      <c r="L140" s="207" t="s">
        <v>130</v>
      </c>
      <c r="M140" s="213"/>
      <c r="N140" s="214" t="s">
        <v>20</v>
      </c>
      <c r="O140" s="215" t="s">
        <v>42</v>
      </c>
      <c r="P140" s="216">
        <f>I140+J140</f>
        <v>0</v>
      </c>
      <c r="Q140" s="216">
        <f>ROUND(I140*H140,2)</f>
        <v>0</v>
      </c>
      <c r="R140" s="216">
        <f>ROUND(J140*H140,2)</f>
        <v>0</v>
      </c>
      <c r="S140" s="82"/>
      <c r="T140" s="217">
        <f>S140*H140</f>
        <v>0</v>
      </c>
      <c r="U140" s="217">
        <v>0</v>
      </c>
      <c r="V140" s="217">
        <f>U140*H140</f>
        <v>0</v>
      </c>
      <c r="W140" s="217">
        <v>0</v>
      </c>
      <c r="X140" s="218">
        <f>W140*H140</f>
        <v>0</v>
      </c>
      <c r="Y140" s="36"/>
      <c r="Z140" s="36"/>
      <c r="AA140" s="36"/>
      <c r="AB140" s="36"/>
      <c r="AC140" s="36"/>
      <c r="AD140" s="36"/>
      <c r="AE140" s="36"/>
      <c r="AR140" s="219" t="s">
        <v>131</v>
      </c>
      <c r="AT140" s="219" t="s">
        <v>126</v>
      </c>
      <c r="AU140" s="219" t="s">
        <v>81</v>
      </c>
      <c r="AY140" s="15" t="s">
        <v>132</v>
      </c>
      <c r="BE140" s="220">
        <f>IF(O140="základní",K140,0)</f>
        <v>0</v>
      </c>
      <c r="BF140" s="220">
        <f>IF(O140="snížená",K140,0)</f>
        <v>0</v>
      </c>
      <c r="BG140" s="220">
        <f>IF(O140="zákl. přenesená",K140,0)</f>
        <v>0</v>
      </c>
      <c r="BH140" s="220">
        <f>IF(O140="sníž. přenesená",K140,0)</f>
        <v>0</v>
      </c>
      <c r="BI140" s="220">
        <f>IF(O140="nulová",K140,0)</f>
        <v>0</v>
      </c>
      <c r="BJ140" s="15" t="s">
        <v>81</v>
      </c>
      <c r="BK140" s="220">
        <f>ROUND(P140*H140,2)</f>
        <v>0</v>
      </c>
      <c r="BL140" s="15" t="s">
        <v>133</v>
      </c>
      <c r="BM140" s="219" t="s">
        <v>277</v>
      </c>
    </row>
    <row r="141" s="2" customFormat="1">
      <c r="A141" s="36"/>
      <c r="B141" s="37"/>
      <c r="C141" s="38"/>
      <c r="D141" s="221" t="s">
        <v>134</v>
      </c>
      <c r="E141" s="38"/>
      <c r="F141" s="222" t="s">
        <v>408</v>
      </c>
      <c r="G141" s="38"/>
      <c r="H141" s="38"/>
      <c r="I141" s="135"/>
      <c r="J141" s="135"/>
      <c r="K141" s="38"/>
      <c r="L141" s="38"/>
      <c r="M141" s="42"/>
      <c r="N141" s="223"/>
      <c r="O141" s="224"/>
      <c r="P141" s="82"/>
      <c r="Q141" s="82"/>
      <c r="R141" s="82"/>
      <c r="S141" s="82"/>
      <c r="T141" s="82"/>
      <c r="U141" s="82"/>
      <c r="V141" s="82"/>
      <c r="W141" s="82"/>
      <c r="X141" s="83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81</v>
      </c>
    </row>
    <row r="142" s="2" customFormat="1" ht="16.5" customHeight="1">
      <c r="A142" s="36"/>
      <c r="B142" s="37"/>
      <c r="C142" s="205" t="s">
        <v>248</v>
      </c>
      <c r="D142" s="205" t="s">
        <v>126</v>
      </c>
      <c r="E142" s="206" t="s">
        <v>409</v>
      </c>
      <c r="F142" s="207" t="s">
        <v>410</v>
      </c>
      <c r="G142" s="208" t="s">
        <v>129</v>
      </c>
      <c r="H142" s="209">
        <v>6</v>
      </c>
      <c r="I142" s="210"/>
      <c r="J142" s="211"/>
      <c r="K142" s="212">
        <f>ROUND(P142*H142,2)</f>
        <v>0</v>
      </c>
      <c r="L142" s="207" t="s">
        <v>20</v>
      </c>
      <c r="M142" s="213"/>
      <c r="N142" s="214" t="s">
        <v>20</v>
      </c>
      <c r="O142" s="215" t="s">
        <v>42</v>
      </c>
      <c r="P142" s="216">
        <f>I142+J142</f>
        <v>0</v>
      </c>
      <c r="Q142" s="216">
        <f>ROUND(I142*H142,2)</f>
        <v>0</v>
      </c>
      <c r="R142" s="216">
        <f>ROUND(J142*H142,2)</f>
        <v>0</v>
      </c>
      <c r="S142" s="82"/>
      <c r="T142" s="217">
        <f>S142*H142</f>
        <v>0</v>
      </c>
      <c r="U142" s="217">
        <v>0</v>
      </c>
      <c r="V142" s="217">
        <f>U142*H142</f>
        <v>0</v>
      </c>
      <c r="W142" s="217">
        <v>0</v>
      </c>
      <c r="X142" s="218">
        <f>W142*H142</f>
        <v>0</v>
      </c>
      <c r="Y142" s="36"/>
      <c r="Z142" s="36"/>
      <c r="AA142" s="36"/>
      <c r="AB142" s="36"/>
      <c r="AC142" s="36"/>
      <c r="AD142" s="36"/>
      <c r="AE142" s="36"/>
      <c r="AR142" s="219" t="s">
        <v>131</v>
      </c>
      <c r="AT142" s="219" t="s">
        <v>126</v>
      </c>
      <c r="AU142" s="219" t="s">
        <v>81</v>
      </c>
      <c r="AY142" s="15" t="s">
        <v>132</v>
      </c>
      <c r="BE142" s="220">
        <f>IF(O142="základní",K142,0)</f>
        <v>0</v>
      </c>
      <c r="BF142" s="220">
        <f>IF(O142="snížená",K142,0)</f>
        <v>0</v>
      </c>
      <c r="BG142" s="220">
        <f>IF(O142="zákl. přenesená",K142,0)</f>
        <v>0</v>
      </c>
      <c r="BH142" s="220">
        <f>IF(O142="sníž. přenesená",K142,0)</f>
        <v>0</v>
      </c>
      <c r="BI142" s="220">
        <f>IF(O142="nulová",K142,0)</f>
        <v>0</v>
      </c>
      <c r="BJ142" s="15" t="s">
        <v>81</v>
      </c>
      <c r="BK142" s="220">
        <f>ROUND(P142*H142,2)</f>
        <v>0</v>
      </c>
      <c r="BL142" s="15" t="s">
        <v>133</v>
      </c>
      <c r="BM142" s="219" t="s">
        <v>284</v>
      </c>
    </row>
    <row r="143" s="2" customFormat="1">
      <c r="A143" s="36"/>
      <c r="B143" s="37"/>
      <c r="C143" s="38"/>
      <c r="D143" s="221" t="s">
        <v>134</v>
      </c>
      <c r="E143" s="38"/>
      <c r="F143" s="222" t="s">
        <v>410</v>
      </c>
      <c r="G143" s="38"/>
      <c r="H143" s="38"/>
      <c r="I143" s="135"/>
      <c r="J143" s="135"/>
      <c r="K143" s="38"/>
      <c r="L143" s="38"/>
      <c r="M143" s="42"/>
      <c r="N143" s="223"/>
      <c r="O143" s="224"/>
      <c r="P143" s="82"/>
      <c r="Q143" s="82"/>
      <c r="R143" s="82"/>
      <c r="S143" s="82"/>
      <c r="T143" s="82"/>
      <c r="U143" s="82"/>
      <c r="V143" s="82"/>
      <c r="W143" s="82"/>
      <c r="X143" s="83"/>
      <c r="Y143" s="36"/>
      <c r="Z143" s="36"/>
      <c r="AA143" s="36"/>
      <c r="AB143" s="36"/>
      <c r="AC143" s="36"/>
      <c r="AD143" s="36"/>
      <c r="AE143" s="36"/>
      <c r="AT143" s="15" t="s">
        <v>134</v>
      </c>
      <c r="AU143" s="15" t="s">
        <v>81</v>
      </c>
    </row>
    <row r="144" s="2" customFormat="1" ht="36" customHeight="1">
      <c r="A144" s="36"/>
      <c r="B144" s="37"/>
      <c r="C144" s="242" t="s">
        <v>177</v>
      </c>
      <c r="D144" s="242" t="s">
        <v>206</v>
      </c>
      <c r="E144" s="243" t="s">
        <v>411</v>
      </c>
      <c r="F144" s="244" t="s">
        <v>412</v>
      </c>
      <c r="G144" s="245" t="s">
        <v>181</v>
      </c>
      <c r="H144" s="246">
        <v>75</v>
      </c>
      <c r="I144" s="247"/>
      <c r="J144" s="247"/>
      <c r="K144" s="248">
        <f>ROUND(P144*H144,2)</f>
        <v>0</v>
      </c>
      <c r="L144" s="244" t="s">
        <v>130</v>
      </c>
      <c r="M144" s="42"/>
      <c r="N144" s="249" t="s">
        <v>20</v>
      </c>
      <c r="O144" s="215" t="s">
        <v>42</v>
      </c>
      <c r="P144" s="216">
        <f>I144+J144</f>
        <v>0</v>
      </c>
      <c r="Q144" s="216">
        <f>ROUND(I144*H144,2)</f>
        <v>0</v>
      </c>
      <c r="R144" s="216">
        <f>ROUND(J144*H144,2)</f>
        <v>0</v>
      </c>
      <c r="S144" s="82"/>
      <c r="T144" s="217">
        <f>S144*H144</f>
        <v>0</v>
      </c>
      <c r="U144" s="217">
        <v>0</v>
      </c>
      <c r="V144" s="217">
        <f>U144*H144</f>
        <v>0</v>
      </c>
      <c r="W144" s="217">
        <v>0</v>
      </c>
      <c r="X144" s="218">
        <f>W144*H144</f>
        <v>0</v>
      </c>
      <c r="Y144" s="36"/>
      <c r="Z144" s="36"/>
      <c r="AA144" s="36"/>
      <c r="AB144" s="36"/>
      <c r="AC144" s="36"/>
      <c r="AD144" s="36"/>
      <c r="AE144" s="36"/>
      <c r="AR144" s="219" t="s">
        <v>296</v>
      </c>
      <c r="AT144" s="219" t="s">
        <v>206</v>
      </c>
      <c r="AU144" s="219" t="s">
        <v>81</v>
      </c>
      <c r="AY144" s="15" t="s">
        <v>132</v>
      </c>
      <c r="BE144" s="220">
        <f>IF(O144="základní",K144,0)</f>
        <v>0</v>
      </c>
      <c r="BF144" s="220">
        <f>IF(O144="snížená",K144,0)</f>
        <v>0</v>
      </c>
      <c r="BG144" s="220">
        <f>IF(O144="zákl. přenesená",K144,0)</f>
        <v>0</v>
      </c>
      <c r="BH144" s="220">
        <f>IF(O144="sníž. přenesená",K144,0)</f>
        <v>0</v>
      </c>
      <c r="BI144" s="220">
        <f>IF(O144="nulová",K144,0)</f>
        <v>0</v>
      </c>
      <c r="BJ144" s="15" t="s">
        <v>81</v>
      </c>
      <c r="BK144" s="220">
        <f>ROUND(P144*H144,2)</f>
        <v>0</v>
      </c>
      <c r="BL144" s="15" t="s">
        <v>296</v>
      </c>
      <c r="BM144" s="219" t="s">
        <v>413</v>
      </c>
    </row>
    <row r="145" s="2" customFormat="1">
      <c r="A145" s="36"/>
      <c r="B145" s="37"/>
      <c r="C145" s="38"/>
      <c r="D145" s="221" t="s">
        <v>134</v>
      </c>
      <c r="E145" s="38"/>
      <c r="F145" s="222" t="s">
        <v>414</v>
      </c>
      <c r="G145" s="38"/>
      <c r="H145" s="38"/>
      <c r="I145" s="135"/>
      <c r="J145" s="135"/>
      <c r="K145" s="38"/>
      <c r="L145" s="38"/>
      <c r="M145" s="42"/>
      <c r="N145" s="223"/>
      <c r="O145" s="224"/>
      <c r="P145" s="82"/>
      <c r="Q145" s="82"/>
      <c r="R145" s="82"/>
      <c r="S145" s="82"/>
      <c r="T145" s="82"/>
      <c r="U145" s="82"/>
      <c r="V145" s="82"/>
      <c r="W145" s="82"/>
      <c r="X145" s="83"/>
      <c r="Y145" s="36"/>
      <c r="Z145" s="36"/>
      <c r="AA145" s="36"/>
      <c r="AB145" s="36"/>
      <c r="AC145" s="36"/>
      <c r="AD145" s="36"/>
      <c r="AE145" s="36"/>
      <c r="AT145" s="15" t="s">
        <v>134</v>
      </c>
      <c r="AU145" s="15" t="s">
        <v>81</v>
      </c>
    </row>
    <row r="146" s="2" customFormat="1">
      <c r="A146" s="36"/>
      <c r="B146" s="37"/>
      <c r="C146" s="38"/>
      <c r="D146" s="221" t="s">
        <v>210</v>
      </c>
      <c r="E146" s="38"/>
      <c r="F146" s="250" t="s">
        <v>303</v>
      </c>
      <c r="G146" s="38"/>
      <c r="H146" s="38"/>
      <c r="I146" s="135"/>
      <c r="J146" s="135"/>
      <c r="K146" s="38"/>
      <c r="L146" s="38"/>
      <c r="M146" s="42"/>
      <c r="N146" s="223"/>
      <c r="O146" s="224"/>
      <c r="P146" s="82"/>
      <c r="Q146" s="82"/>
      <c r="R146" s="82"/>
      <c r="S146" s="82"/>
      <c r="T146" s="82"/>
      <c r="U146" s="82"/>
      <c r="V146" s="82"/>
      <c r="W146" s="82"/>
      <c r="X146" s="83"/>
      <c r="Y146" s="36"/>
      <c r="Z146" s="36"/>
      <c r="AA146" s="36"/>
      <c r="AB146" s="36"/>
      <c r="AC146" s="36"/>
      <c r="AD146" s="36"/>
      <c r="AE146" s="36"/>
      <c r="AT146" s="15" t="s">
        <v>210</v>
      </c>
      <c r="AU146" s="15" t="s">
        <v>81</v>
      </c>
    </row>
    <row r="147" s="2" customFormat="1" ht="24" customHeight="1">
      <c r="A147" s="36"/>
      <c r="B147" s="37"/>
      <c r="C147" s="242" t="s">
        <v>257</v>
      </c>
      <c r="D147" s="242" t="s">
        <v>206</v>
      </c>
      <c r="E147" s="243" t="s">
        <v>315</v>
      </c>
      <c r="F147" s="244" t="s">
        <v>316</v>
      </c>
      <c r="G147" s="245" t="s">
        <v>181</v>
      </c>
      <c r="H147" s="246">
        <v>75</v>
      </c>
      <c r="I147" s="247"/>
      <c r="J147" s="247"/>
      <c r="K147" s="248">
        <f>ROUND(P147*H147,2)</f>
        <v>0</v>
      </c>
      <c r="L147" s="244" t="s">
        <v>147</v>
      </c>
      <c r="M147" s="42"/>
      <c r="N147" s="249" t="s">
        <v>20</v>
      </c>
      <c r="O147" s="215" t="s">
        <v>42</v>
      </c>
      <c r="P147" s="216">
        <f>I147+J147</f>
        <v>0</v>
      </c>
      <c r="Q147" s="216">
        <f>ROUND(I147*H147,2)</f>
        <v>0</v>
      </c>
      <c r="R147" s="216">
        <f>ROUND(J147*H147,2)</f>
        <v>0</v>
      </c>
      <c r="S147" s="82"/>
      <c r="T147" s="217">
        <f>S147*H147</f>
        <v>0</v>
      </c>
      <c r="U147" s="217">
        <v>0</v>
      </c>
      <c r="V147" s="217">
        <f>U147*H147</f>
        <v>0</v>
      </c>
      <c r="W147" s="217">
        <v>0</v>
      </c>
      <c r="X147" s="218">
        <f>W147*H147</f>
        <v>0</v>
      </c>
      <c r="Y147" s="36"/>
      <c r="Z147" s="36"/>
      <c r="AA147" s="36"/>
      <c r="AB147" s="36"/>
      <c r="AC147" s="36"/>
      <c r="AD147" s="36"/>
      <c r="AE147" s="36"/>
      <c r="AR147" s="219" t="s">
        <v>296</v>
      </c>
      <c r="AT147" s="219" t="s">
        <v>206</v>
      </c>
      <c r="AU147" s="219" t="s">
        <v>81</v>
      </c>
      <c r="AY147" s="15" t="s">
        <v>132</v>
      </c>
      <c r="BE147" s="220">
        <f>IF(O147="základní",K147,0)</f>
        <v>0</v>
      </c>
      <c r="BF147" s="220">
        <f>IF(O147="snížená",K147,0)</f>
        <v>0</v>
      </c>
      <c r="BG147" s="220">
        <f>IF(O147="zákl. přenesená",K147,0)</f>
        <v>0</v>
      </c>
      <c r="BH147" s="220">
        <f>IF(O147="sníž. přenesená",K147,0)</f>
        <v>0</v>
      </c>
      <c r="BI147" s="220">
        <f>IF(O147="nulová",K147,0)</f>
        <v>0</v>
      </c>
      <c r="BJ147" s="15" t="s">
        <v>81</v>
      </c>
      <c r="BK147" s="220">
        <f>ROUND(P147*H147,2)</f>
        <v>0</v>
      </c>
      <c r="BL147" s="15" t="s">
        <v>296</v>
      </c>
      <c r="BM147" s="219" t="s">
        <v>415</v>
      </c>
    </row>
    <row r="148" s="2" customFormat="1">
      <c r="A148" s="36"/>
      <c r="B148" s="37"/>
      <c r="C148" s="38"/>
      <c r="D148" s="221" t="s">
        <v>134</v>
      </c>
      <c r="E148" s="38"/>
      <c r="F148" s="222" t="s">
        <v>318</v>
      </c>
      <c r="G148" s="38"/>
      <c r="H148" s="38"/>
      <c r="I148" s="135"/>
      <c r="J148" s="135"/>
      <c r="K148" s="38"/>
      <c r="L148" s="38"/>
      <c r="M148" s="42"/>
      <c r="N148" s="223"/>
      <c r="O148" s="224"/>
      <c r="P148" s="82"/>
      <c r="Q148" s="82"/>
      <c r="R148" s="82"/>
      <c r="S148" s="82"/>
      <c r="T148" s="82"/>
      <c r="U148" s="82"/>
      <c r="V148" s="82"/>
      <c r="W148" s="82"/>
      <c r="X148" s="83"/>
      <c r="Y148" s="36"/>
      <c r="Z148" s="36"/>
      <c r="AA148" s="36"/>
      <c r="AB148" s="36"/>
      <c r="AC148" s="36"/>
      <c r="AD148" s="36"/>
      <c r="AE148" s="36"/>
      <c r="AT148" s="15" t="s">
        <v>134</v>
      </c>
      <c r="AU148" s="15" t="s">
        <v>81</v>
      </c>
    </row>
    <row r="149" s="2" customFormat="1">
      <c r="A149" s="36"/>
      <c r="B149" s="37"/>
      <c r="C149" s="38"/>
      <c r="D149" s="221" t="s">
        <v>242</v>
      </c>
      <c r="E149" s="38"/>
      <c r="F149" s="250" t="s">
        <v>304</v>
      </c>
      <c r="G149" s="38"/>
      <c r="H149" s="38"/>
      <c r="I149" s="135"/>
      <c r="J149" s="135"/>
      <c r="K149" s="38"/>
      <c r="L149" s="38"/>
      <c r="M149" s="42"/>
      <c r="N149" s="251"/>
      <c r="O149" s="252"/>
      <c r="P149" s="253"/>
      <c r="Q149" s="253"/>
      <c r="R149" s="253"/>
      <c r="S149" s="253"/>
      <c r="T149" s="253"/>
      <c r="U149" s="253"/>
      <c r="V149" s="253"/>
      <c r="W149" s="253"/>
      <c r="X149" s="254"/>
      <c r="Y149" s="36"/>
      <c r="Z149" s="36"/>
      <c r="AA149" s="36"/>
      <c r="AB149" s="36"/>
      <c r="AC149" s="36"/>
      <c r="AD149" s="36"/>
      <c r="AE149" s="36"/>
      <c r="AT149" s="15" t="s">
        <v>242</v>
      </c>
      <c r="AU149" s="15" t="s">
        <v>81</v>
      </c>
    </row>
    <row r="150" s="2" customFormat="1" ht="6.96" customHeight="1">
      <c r="A150" s="36"/>
      <c r="B150" s="57"/>
      <c r="C150" s="58"/>
      <c r="D150" s="58"/>
      <c r="E150" s="58"/>
      <c r="F150" s="58"/>
      <c r="G150" s="58"/>
      <c r="H150" s="58"/>
      <c r="I150" s="166"/>
      <c r="J150" s="166"/>
      <c r="K150" s="58"/>
      <c r="L150" s="58"/>
      <c r="M150" s="42"/>
      <c r="N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sheet="1" autoFilter="0" formatColumns="0" formatRows="0" objects="1" scenarios="1" spinCount="100000" saltValue="k/loa5xDnFywTOHGrfFtH7HfoUWmm9tCGFOD2tm4x2KNtMk3EXBBunFEgaC0u4zVEEah0L3bkNA5FNqWZjxL6w==" hashValue="vo8AUMK2V9p+dWdeN5tCTCJtuRKQDYLSD03DkEY9VLO2XNpXx+cqHlKYd679Kdtl5zGojDL+ry5YJXiEyliayg==" algorithmName="SHA-512" password="CC35"/>
  <autoFilter ref="C81:L149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94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zakázky'!K6</f>
        <v>Oprava KB spádoviště Česká Třebová st.015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95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416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28</v>
      </c>
      <c r="G12" s="36"/>
      <c r="H12" s="36"/>
      <c r="I12" s="139" t="s">
        <v>24</v>
      </c>
      <c r="J12" s="141" t="str">
        <f>'Rekapitulace zakázky'!AN8</f>
        <v>19. 9. 2018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zakázky'!AN10="","",'Rekapitulace zakázky'!AN10)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zakázky'!E11="","",'Rekapitulace zakázky'!E11)</f>
        <v xml:space="preserve"> </v>
      </c>
      <c r="F15" s="36"/>
      <c r="G15" s="36"/>
      <c r="H15" s="36"/>
      <c r="I15" s="139" t="s">
        <v>29</v>
      </c>
      <c r="J15" s="140" t="str">
        <f>IF('Rekapitulace zakázky'!AN11="","",'Rekapitulace zakázky'!AN11)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zakázky'!AN13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8"/>
      <c r="G18" s="138"/>
      <c r="H18" s="138"/>
      <c r="I18" s="139" t="s">
        <v>29</v>
      </c>
      <c r="J18" s="31" t="str">
        <f>'Rekapitulace zakázky'!AN14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zakázky'!AN16="","",'Rekapitulace zakázky'!AN16)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zakázky'!E17="","",'Rekapitulace zakázky'!E17)</f>
        <v xml:space="preserve"> </v>
      </c>
      <c r="F21" s="36"/>
      <c r="G21" s="36"/>
      <c r="H21" s="36"/>
      <c r="I21" s="139" t="s">
        <v>29</v>
      </c>
      <c r="J21" s="140" t="str">
        <f>IF('Rekapitulace zakázky'!AN17="","",'Rekapitulace zakázky'!AN17)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tr">
        <f>IF('Rekapitulace zakázky'!AN19="","",'Rekapitulace zakázky'!AN19)</f>
        <v/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tr">
        <f>IF('Rekapitulace zakázky'!E20="","",'Rekapitulace zakázky'!E20)</f>
        <v>Slezák</v>
      </c>
      <c r="F24" s="36"/>
      <c r="G24" s="36"/>
      <c r="H24" s="36"/>
      <c r="I24" s="139" t="s">
        <v>29</v>
      </c>
      <c r="J24" s="140" t="str">
        <f>IF('Rekapitulace zakázky'!AN20="","",'Rekapitulace zakázky'!AN20)</f>
        <v/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97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98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ROUND(K85,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ROUND((SUM(BE85:BE104)),  2)</f>
        <v>0</v>
      </c>
      <c r="G35" s="36"/>
      <c r="H35" s="36"/>
      <c r="I35" s="155">
        <v>0.20999999999999999</v>
      </c>
      <c r="J35" s="135"/>
      <c r="K35" s="149">
        <f>ROUND(((SUM(BE85:BE104))*I35),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ROUND((SUM(BF85:BF104)),  2)</f>
        <v>0</v>
      </c>
      <c r="G36" s="36"/>
      <c r="H36" s="36"/>
      <c r="I36" s="155">
        <v>0.14999999999999999</v>
      </c>
      <c r="J36" s="135"/>
      <c r="K36" s="149">
        <f>ROUND(((SUM(BF85:BF104))*I36),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ROUND((SUM(BG85:BG104)),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ROUND((SUM(BH85:BH104)),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ROUND((SUM(BI85:BI104)),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KB spádoviště Česká Třebová st.015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95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VON - VRN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 xml:space="preserve"> </v>
      </c>
      <c r="G54" s="38"/>
      <c r="H54" s="38"/>
      <c r="I54" s="139" t="s">
        <v>24</v>
      </c>
      <c r="J54" s="141" t="str">
        <f>IF(J12="","",J12)</f>
        <v>19. 9. 2018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100</v>
      </c>
      <c r="D59" s="173"/>
      <c r="E59" s="173"/>
      <c r="F59" s="173"/>
      <c r="G59" s="173"/>
      <c r="H59" s="173"/>
      <c r="I59" s="174" t="s">
        <v>101</v>
      </c>
      <c r="J59" s="174" t="s">
        <v>102</v>
      </c>
      <c r="K59" s="175" t="s">
        <v>103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Q85</f>
        <v>0</v>
      </c>
      <c r="J61" s="177">
        <f>R85</f>
        <v>0</v>
      </c>
      <c r="K61" s="100">
        <f>K85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104</v>
      </c>
    </row>
    <row r="62" s="9" customFormat="1" ht="24.96" customHeight="1">
      <c r="A62" s="9"/>
      <c r="B62" s="178"/>
      <c r="C62" s="179"/>
      <c r="D62" s="180" t="s">
        <v>417</v>
      </c>
      <c r="E62" s="181"/>
      <c r="F62" s="181"/>
      <c r="G62" s="181"/>
      <c r="H62" s="181"/>
      <c r="I62" s="182">
        <f>Q86</f>
        <v>0</v>
      </c>
      <c r="J62" s="182">
        <f>R86</f>
        <v>0</v>
      </c>
      <c r="K62" s="183">
        <f>K86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8"/>
      <c r="C63" s="179"/>
      <c r="D63" s="180" t="s">
        <v>418</v>
      </c>
      <c r="E63" s="181"/>
      <c r="F63" s="181"/>
      <c r="G63" s="181"/>
      <c r="H63" s="181"/>
      <c r="I63" s="182">
        <f>Q89</f>
        <v>0</v>
      </c>
      <c r="J63" s="182">
        <f>R89</f>
        <v>0</v>
      </c>
      <c r="K63" s="183">
        <f>K89</f>
        <v>0</v>
      </c>
      <c r="L63" s="179"/>
      <c r="M63" s="18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5"/>
      <c r="C64" s="186"/>
      <c r="D64" s="187" t="s">
        <v>419</v>
      </c>
      <c r="E64" s="188"/>
      <c r="F64" s="188"/>
      <c r="G64" s="188"/>
      <c r="H64" s="188"/>
      <c r="I64" s="189">
        <f>Q90</f>
        <v>0</v>
      </c>
      <c r="J64" s="189">
        <f>R90</f>
        <v>0</v>
      </c>
      <c r="K64" s="190">
        <f>K90</f>
        <v>0</v>
      </c>
      <c r="L64" s="186"/>
      <c r="M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420</v>
      </c>
      <c r="E65" s="188"/>
      <c r="F65" s="188"/>
      <c r="G65" s="188"/>
      <c r="H65" s="188"/>
      <c r="I65" s="189">
        <f>Q102</f>
        <v>0</v>
      </c>
      <c r="J65" s="189">
        <f>R102</f>
        <v>0</v>
      </c>
      <c r="K65" s="190">
        <f>K102</f>
        <v>0</v>
      </c>
      <c r="L65" s="186"/>
      <c r="M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35"/>
      <c r="J66" s="135"/>
      <c r="K66" s="38"/>
      <c r="L66" s="38"/>
      <c r="M66" s="1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66"/>
      <c r="J67" s="166"/>
      <c r="K67" s="58"/>
      <c r="L67" s="58"/>
      <c r="M67" s="1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69"/>
      <c r="J71" s="169"/>
      <c r="K71" s="60"/>
      <c r="L71" s="60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109</v>
      </c>
      <c r="D72" s="38"/>
      <c r="E72" s="38"/>
      <c r="F72" s="38"/>
      <c r="G72" s="38"/>
      <c r="H72" s="38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17</v>
      </c>
      <c r="D74" s="38"/>
      <c r="E74" s="38"/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70" t="str">
        <f>E7</f>
        <v>Oprava KB spádoviště Česká Třebová st.015</v>
      </c>
      <c r="F75" s="30"/>
      <c r="G75" s="30"/>
      <c r="H75" s="30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95</v>
      </c>
      <c r="D76" s="38"/>
      <c r="E76" s="38"/>
      <c r="F76" s="38"/>
      <c r="G76" s="38"/>
      <c r="H76" s="38"/>
      <c r="I76" s="135"/>
      <c r="J76" s="135"/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VON - VRN</v>
      </c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5"/>
      <c r="J78" s="135"/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F12</f>
        <v xml:space="preserve"> </v>
      </c>
      <c r="G79" s="38"/>
      <c r="H79" s="38"/>
      <c r="I79" s="139" t="s">
        <v>24</v>
      </c>
      <c r="J79" s="141" t="str">
        <f>IF(J12="","",J12)</f>
        <v>19. 9. 2018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26</v>
      </c>
      <c r="D81" s="38"/>
      <c r="E81" s="38"/>
      <c r="F81" s="25" t="str">
        <f>E15</f>
        <v xml:space="preserve"> </v>
      </c>
      <c r="G81" s="38"/>
      <c r="H81" s="38"/>
      <c r="I81" s="139" t="s">
        <v>32</v>
      </c>
      <c r="J81" s="171" t="str">
        <f>E21</f>
        <v xml:space="preserve"> </v>
      </c>
      <c r="K81" s="38"/>
      <c r="L81" s="38"/>
      <c r="M81" s="1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139" t="s">
        <v>33</v>
      </c>
      <c r="J82" s="171" t="str">
        <f>E24</f>
        <v>Slezák</v>
      </c>
      <c r="K82" s="38"/>
      <c r="L82" s="38"/>
      <c r="M82" s="1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35"/>
      <c r="J83" s="135"/>
      <c r="K83" s="38"/>
      <c r="L83" s="38"/>
      <c r="M83" s="1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92"/>
      <c r="B84" s="193"/>
      <c r="C84" s="194" t="s">
        <v>110</v>
      </c>
      <c r="D84" s="195" t="s">
        <v>56</v>
      </c>
      <c r="E84" s="195" t="s">
        <v>52</v>
      </c>
      <c r="F84" s="195" t="s">
        <v>53</v>
      </c>
      <c r="G84" s="195" t="s">
        <v>111</v>
      </c>
      <c r="H84" s="195" t="s">
        <v>112</v>
      </c>
      <c r="I84" s="196" t="s">
        <v>113</v>
      </c>
      <c r="J84" s="196" t="s">
        <v>114</v>
      </c>
      <c r="K84" s="195" t="s">
        <v>103</v>
      </c>
      <c r="L84" s="197" t="s">
        <v>115</v>
      </c>
      <c r="M84" s="198"/>
      <c r="N84" s="90" t="s">
        <v>20</v>
      </c>
      <c r="O84" s="91" t="s">
        <v>41</v>
      </c>
      <c r="P84" s="91" t="s">
        <v>116</v>
      </c>
      <c r="Q84" s="91" t="s">
        <v>117</v>
      </c>
      <c r="R84" s="91" t="s">
        <v>118</v>
      </c>
      <c r="S84" s="91" t="s">
        <v>119</v>
      </c>
      <c r="T84" s="91" t="s">
        <v>120</v>
      </c>
      <c r="U84" s="91" t="s">
        <v>121</v>
      </c>
      <c r="V84" s="91" t="s">
        <v>122</v>
      </c>
      <c r="W84" s="91" t="s">
        <v>123</v>
      </c>
      <c r="X84" s="92" t="s">
        <v>124</v>
      </c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36"/>
      <c r="B85" s="37"/>
      <c r="C85" s="97" t="s">
        <v>125</v>
      </c>
      <c r="D85" s="38"/>
      <c r="E85" s="38"/>
      <c r="F85" s="38"/>
      <c r="G85" s="38"/>
      <c r="H85" s="38"/>
      <c r="I85" s="135"/>
      <c r="J85" s="135"/>
      <c r="K85" s="199">
        <f>BK85</f>
        <v>0</v>
      </c>
      <c r="L85" s="38"/>
      <c r="M85" s="42"/>
      <c r="N85" s="93"/>
      <c r="O85" s="200"/>
      <c r="P85" s="94"/>
      <c r="Q85" s="201">
        <f>Q86+Q89</f>
        <v>0</v>
      </c>
      <c r="R85" s="201">
        <f>R86+R89</f>
        <v>0</v>
      </c>
      <c r="S85" s="94"/>
      <c r="T85" s="202">
        <f>T86+T89</f>
        <v>0</v>
      </c>
      <c r="U85" s="94"/>
      <c r="V85" s="202">
        <f>V86+V89</f>
        <v>0</v>
      </c>
      <c r="W85" s="94"/>
      <c r="X85" s="203">
        <f>X86+X89</f>
        <v>0</v>
      </c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104</v>
      </c>
      <c r="BK85" s="204">
        <f>BK86+BK89</f>
        <v>0</v>
      </c>
    </row>
    <row r="86" s="12" customFormat="1" ht="25.92" customHeight="1">
      <c r="A86" s="12"/>
      <c r="B86" s="225"/>
      <c r="C86" s="226"/>
      <c r="D86" s="227" t="s">
        <v>72</v>
      </c>
      <c r="E86" s="228" t="s">
        <v>421</v>
      </c>
      <c r="F86" s="228" t="s">
        <v>422</v>
      </c>
      <c r="G86" s="226"/>
      <c r="H86" s="226"/>
      <c r="I86" s="229"/>
      <c r="J86" s="229"/>
      <c r="K86" s="230">
        <f>BK86</f>
        <v>0</v>
      </c>
      <c r="L86" s="226"/>
      <c r="M86" s="231"/>
      <c r="N86" s="232"/>
      <c r="O86" s="233"/>
      <c r="P86" s="233"/>
      <c r="Q86" s="234">
        <f>SUM(Q87:Q88)</f>
        <v>0</v>
      </c>
      <c r="R86" s="234">
        <f>SUM(R87:R88)</f>
        <v>0</v>
      </c>
      <c r="S86" s="233"/>
      <c r="T86" s="235">
        <f>SUM(T87:T88)</f>
        <v>0</v>
      </c>
      <c r="U86" s="233"/>
      <c r="V86" s="235">
        <f>SUM(V87:V88)</f>
        <v>0</v>
      </c>
      <c r="W86" s="233"/>
      <c r="X86" s="236">
        <f>SUM(X87:X88)</f>
        <v>0</v>
      </c>
      <c r="Y86" s="12"/>
      <c r="Z86" s="12"/>
      <c r="AA86" s="12"/>
      <c r="AB86" s="12"/>
      <c r="AC86" s="12"/>
      <c r="AD86" s="12"/>
      <c r="AE86" s="12"/>
      <c r="AR86" s="237" t="s">
        <v>81</v>
      </c>
      <c r="AT86" s="238" t="s">
        <v>72</v>
      </c>
      <c r="AU86" s="238" t="s">
        <v>73</v>
      </c>
      <c r="AY86" s="237" t="s">
        <v>132</v>
      </c>
      <c r="BK86" s="239">
        <f>SUM(BK87:BK88)</f>
        <v>0</v>
      </c>
    </row>
    <row r="87" s="2" customFormat="1" ht="24" customHeight="1">
      <c r="A87" s="36"/>
      <c r="B87" s="37"/>
      <c r="C87" s="242" t="s">
        <v>81</v>
      </c>
      <c r="D87" s="242" t="s">
        <v>206</v>
      </c>
      <c r="E87" s="243" t="s">
        <v>423</v>
      </c>
      <c r="F87" s="244" t="s">
        <v>424</v>
      </c>
      <c r="G87" s="245" t="s">
        <v>425</v>
      </c>
      <c r="H87" s="246">
        <v>60</v>
      </c>
      <c r="I87" s="247"/>
      <c r="J87" s="247"/>
      <c r="K87" s="248">
        <f>ROUND(P87*H87,2)</f>
        <v>0</v>
      </c>
      <c r="L87" s="244" t="s">
        <v>426</v>
      </c>
      <c r="M87" s="42"/>
      <c r="N87" s="249" t="s">
        <v>20</v>
      </c>
      <c r="O87" s="215" t="s">
        <v>42</v>
      </c>
      <c r="P87" s="216">
        <f>I87+J87</f>
        <v>0</v>
      </c>
      <c r="Q87" s="216">
        <f>ROUND(I87*H87,2)</f>
        <v>0</v>
      </c>
      <c r="R87" s="216">
        <f>ROUND(J87*H87,2)</f>
        <v>0</v>
      </c>
      <c r="S87" s="82"/>
      <c r="T87" s="217">
        <f>S87*H87</f>
        <v>0</v>
      </c>
      <c r="U87" s="217">
        <v>0</v>
      </c>
      <c r="V87" s="217">
        <f>U87*H87</f>
        <v>0</v>
      </c>
      <c r="W87" s="217">
        <v>0</v>
      </c>
      <c r="X87" s="218">
        <f>W87*H87</f>
        <v>0</v>
      </c>
      <c r="Y87" s="36"/>
      <c r="Z87" s="36"/>
      <c r="AA87" s="36"/>
      <c r="AB87" s="36"/>
      <c r="AC87" s="36"/>
      <c r="AD87" s="36"/>
      <c r="AE87" s="36"/>
      <c r="AR87" s="219" t="s">
        <v>133</v>
      </c>
      <c r="AT87" s="219" t="s">
        <v>206</v>
      </c>
      <c r="AU87" s="219" t="s">
        <v>81</v>
      </c>
      <c r="AY87" s="15" t="s">
        <v>132</v>
      </c>
      <c r="BE87" s="220">
        <f>IF(O87="základní",K87,0)</f>
        <v>0</v>
      </c>
      <c r="BF87" s="220">
        <f>IF(O87="snížená",K87,0)</f>
        <v>0</v>
      </c>
      <c r="BG87" s="220">
        <f>IF(O87="zákl. přenesená",K87,0)</f>
        <v>0</v>
      </c>
      <c r="BH87" s="220">
        <f>IF(O87="sníž. přenesená",K87,0)</f>
        <v>0</v>
      </c>
      <c r="BI87" s="220">
        <f>IF(O87="nulová",K87,0)</f>
        <v>0</v>
      </c>
      <c r="BJ87" s="15" t="s">
        <v>81</v>
      </c>
      <c r="BK87" s="220">
        <f>ROUND(P87*H87,2)</f>
        <v>0</v>
      </c>
      <c r="BL87" s="15" t="s">
        <v>133</v>
      </c>
      <c r="BM87" s="219" t="s">
        <v>83</v>
      </c>
    </row>
    <row r="88" s="2" customFormat="1">
      <c r="A88" s="36"/>
      <c r="B88" s="37"/>
      <c r="C88" s="38"/>
      <c r="D88" s="221" t="s">
        <v>134</v>
      </c>
      <c r="E88" s="38"/>
      <c r="F88" s="222" t="s">
        <v>424</v>
      </c>
      <c r="G88" s="38"/>
      <c r="H88" s="38"/>
      <c r="I88" s="135"/>
      <c r="J88" s="135"/>
      <c r="K88" s="38"/>
      <c r="L88" s="38"/>
      <c r="M88" s="42"/>
      <c r="N88" s="223"/>
      <c r="O88" s="224"/>
      <c r="P88" s="82"/>
      <c r="Q88" s="82"/>
      <c r="R88" s="82"/>
      <c r="S88" s="82"/>
      <c r="T88" s="82"/>
      <c r="U88" s="82"/>
      <c r="V88" s="82"/>
      <c r="W88" s="82"/>
      <c r="X88" s="83"/>
      <c r="Y88" s="36"/>
      <c r="Z88" s="36"/>
      <c r="AA88" s="36"/>
      <c r="AB88" s="36"/>
      <c r="AC88" s="36"/>
      <c r="AD88" s="36"/>
      <c r="AE88" s="36"/>
      <c r="AT88" s="15" t="s">
        <v>134</v>
      </c>
      <c r="AU88" s="15" t="s">
        <v>81</v>
      </c>
    </row>
    <row r="89" s="12" customFormat="1" ht="25.92" customHeight="1">
      <c r="A89" s="12"/>
      <c r="B89" s="225"/>
      <c r="C89" s="226"/>
      <c r="D89" s="227" t="s">
        <v>72</v>
      </c>
      <c r="E89" s="228" t="s">
        <v>89</v>
      </c>
      <c r="F89" s="228" t="s">
        <v>427</v>
      </c>
      <c r="G89" s="226"/>
      <c r="H89" s="226"/>
      <c r="I89" s="229"/>
      <c r="J89" s="229"/>
      <c r="K89" s="230">
        <f>BK89</f>
        <v>0</v>
      </c>
      <c r="L89" s="226"/>
      <c r="M89" s="231"/>
      <c r="N89" s="232"/>
      <c r="O89" s="233"/>
      <c r="P89" s="233"/>
      <c r="Q89" s="234">
        <f>Q90+Q102</f>
        <v>0</v>
      </c>
      <c r="R89" s="234">
        <f>R90+R102</f>
        <v>0</v>
      </c>
      <c r="S89" s="233"/>
      <c r="T89" s="235">
        <f>T90+T102</f>
        <v>0</v>
      </c>
      <c r="U89" s="233"/>
      <c r="V89" s="235">
        <f>V90+V102</f>
        <v>0</v>
      </c>
      <c r="W89" s="233"/>
      <c r="X89" s="236">
        <f>X90+X102</f>
        <v>0</v>
      </c>
      <c r="Y89" s="12"/>
      <c r="Z89" s="12"/>
      <c r="AA89" s="12"/>
      <c r="AB89" s="12"/>
      <c r="AC89" s="12"/>
      <c r="AD89" s="12"/>
      <c r="AE89" s="12"/>
      <c r="AR89" s="237" t="s">
        <v>81</v>
      </c>
      <c r="AT89" s="238" t="s">
        <v>72</v>
      </c>
      <c r="AU89" s="238" t="s">
        <v>73</v>
      </c>
      <c r="AY89" s="237" t="s">
        <v>132</v>
      </c>
      <c r="BK89" s="239">
        <f>BK90+BK102</f>
        <v>0</v>
      </c>
    </row>
    <row r="90" s="12" customFormat="1" ht="22.8" customHeight="1">
      <c r="A90" s="12"/>
      <c r="B90" s="225"/>
      <c r="C90" s="226"/>
      <c r="D90" s="227" t="s">
        <v>72</v>
      </c>
      <c r="E90" s="240" t="s">
        <v>428</v>
      </c>
      <c r="F90" s="240" t="s">
        <v>429</v>
      </c>
      <c r="G90" s="226"/>
      <c r="H90" s="226"/>
      <c r="I90" s="229"/>
      <c r="J90" s="229"/>
      <c r="K90" s="241">
        <f>BK90</f>
        <v>0</v>
      </c>
      <c r="L90" s="226"/>
      <c r="M90" s="231"/>
      <c r="N90" s="232"/>
      <c r="O90" s="233"/>
      <c r="P90" s="233"/>
      <c r="Q90" s="234">
        <f>SUM(Q91:Q101)</f>
        <v>0</v>
      </c>
      <c r="R90" s="234">
        <f>SUM(R91:R101)</f>
        <v>0</v>
      </c>
      <c r="S90" s="233"/>
      <c r="T90" s="235">
        <f>SUM(T91:T101)</f>
        <v>0</v>
      </c>
      <c r="U90" s="233"/>
      <c r="V90" s="235">
        <f>SUM(V91:V101)</f>
        <v>0</v>
      </c>
      <c r="W90" s="233"/>
      <c r="X90" s="236">
        <f>SUM(X91:X101)</f>
        <v>0</v>
      </c>
      <c r="Y90" s="12"/>
      <c r="Z90" s="12"/>
      <c r="AA90" s="12"/>
      <c r="AB90" s="12"/>
      <c r="AC90" s="12"/>
      <c r="AD90" s="12"/>
      <c r="AE90" s="12"/>
      <c r="AR90" s="237" t="s">
        <v>81</v>
      </c>
      <c r="AT90" s="238" t="s">
        <v>72</v>
      </c>
      <c r="AU90" s="238" t="s">
        <v>81</v>
      </c>
      <c r="AY90" s="237" t="s">
        <v>132</v>
      </c>
      <c r="BK90" s="239">
        <f>SUM(BK91:BK101)</f>
        <v>0</v>
      </c>
    </row>
    <row r="91" s="2" customFormat="1" ht="24" customHeight="1">
      <c r="A91" s="36"/>
      <c r="B91" s="37"/>
      <c r="C91" s="242" t="s">
        <v>153</v>
      </c>
      <c r="D91" s="242" t="s">
        <v>206</v>
      </c>
      <c r="E91" s="243" t="s">
        <v>430</v>
      </c>
      <c r="F91" s="244" t="s">
        <v>431</v>
      </c>
      <c r="G91" s="245" t="s">
        <v>432</v>
      </c>
      <c r="H91" s="255"/>
      <c r="I91" s="247"/>
      <c r="J91" s="247"/>
      <c r="K91" s="248">
        <f>ROUND(P91*H91,2)</f>
        <v>0</v>
      </c>
      <c r="L91" s="244" t="s">
        <v>433</v>
      </c>
      <c r="M91" s="42"/>
      <c r="N91" s="249" t="s">
        <v>20</v>
      </c>
      <c r="O91" s="215" t="s">
        <v>42</v>
      </c>
      <c r="P91" s="216">
        <f>I91+J91</f>
        <v>0</v>
      </c>
      <c r="Q91" s="216">
        <f>ROUND(I91*H91,2)</f>
        <v>0</v>
      </c>
      <c r="R91" s="216">
        <f>ROUND(J91*H91,2)</f>
        <v>0</v>
      </c>
      <c r="S91" s="82"/>
      <c r="T91" s="217">
        <f>S91*H91</f>
        <v>0</v>
      </c>
      <c r="U91" s="217">
        <v>0</v>
      </c>
      <c r="V91" s="217">
        <f>U91*H91</f>
        <v>0</v>
      </c>
      <c r="W91" s="217">
        <v>0</v>
      </c>
      <c r="X91" s="218">
        <f>W91*H91</f>
        <v>0</v>
      </c>
      <c r="Y91" s="36"/>
      <c r="Z91" s="36"/>
      <c r="AA91" s="36"/>
      <c r="AB91" s="36"/>
      <c r="AC91" s="36"/>
      <c r="AD91" s="36"/>
      <c r="AE91" s="36"/>
      <c r="AR91" s="219" t="s">
        <v>133</v>
      </c>
      <c r="AT91" s="219" t="s">
        <v>206</v>
      </c>
      <c r="AU91" s="219" t="s">
        <v>83</v>
      </c>
      <c r="AY91" s="15" t="s">
        <v>132</v>
      </c>
      <c r="BE91" s="220">
        <f>IF(O91="základní",K91,0)</f>
        <v>0</v>
      </c>
      <c r="BF91" s="220">
        <f>IF(O91="snížená",K91,0)</f>
        <v>0</v>
      </c>
      <c r="BG91" s="220">
        <f>IF(O91="zákl. přenesená",K91,0)</f>
        <v>0</v>
      </c>
      <c r="BH91" s="220">
        <f>IF(O91="sníž. přenesená",K91,0)</f>
        <v>0</v>
      </c>
      <c r="BI91" s="220">
        <f>IF(O91="nulová",K91,0)</f>
        <v>0</v>
      </c>
      <c r="BJ91" s="15" t="s">
        <v>81</v>
      </c>
      <c r="BK91" s="220">
        <f>ROUND(P91*H91,2)</f>
        <v>0</v>
      </c>
      <c r="BL91" s="15" t="s">
        <v>133</v>
      </c>
      <c r="BM91" s="219" t="s">
        <v>133</v>
      </c>
    </row>
    <row r="92" s="2" customFormat="1">
      <c r="A92" s="36"/>
      <c r="B92" s="37"/>
      <c r="C92" s="38"/>
      <c r="D92" s="221" t="s">
        <v>134</v>
      </c>
      <c r="E92" s="38"/>
      <c r="F92" s="222" t="s">
        <v>431</v>
      </c>
      <c r="G92" s="38"/>
      <c r="H92" s="38"/>
      <c r="I92" s="135"/>
      <c r="J92" s="135"/>
      <c r="K92" s="38"/>
      <c r="L92" s="38"/>
      <c r="M92" s="42"/>
      <c r="N92" s="223"/>
      <c r="O92" s="224"/>
      <c r="P92" s="82"/>
      <c r="Q92" s="82"/>
      <c r="R92" s="82"/>
      <c r="S92" s="82"/>
      <c r="T92" s="82"/>
      <c r="U92" s="82"/>
      <c r="V92" s="82"/>
      <c r="W92" s="82"/>
      <c r="X92" s="83"/>
      <c r="Y92" s="36"/>
      <c r="Z92" s="36"/>
      <c r="AA92" s="36"/>
      <c r="AB92" s="36"/>
      <c r="AC92" s="36"/>
      <c r="AD92" s="36"/>
      <c r="AE92" s="36"/>
      <c r="AT92" s="15" t="s">
        <v>134</v>
      </c>
      <c r="AU92" s="15" t="s">
        <v>83</v>
      </c>
    </row>
    <row r="93" s="2" customFormat="1" ht="24" customHeight="1">
      <c r="A93" s="36"/>
      <c r="B93" s="37"/>
      <c r="C93" s="242" t="s">
        <v>131</v>
      </c>
      <c r="D93" s="242" t="s">
        <v>206</v>
      </c>
      <c r="E93" s="243" t="s">
        <v>434</v>
      </c>
      <c r="F93" s="244" t="s">
        <v>435</v>
      </c>
      <c r="G93" s="245" t="s">
        <v>432</v>
      </c>
      <c r="H93" s="255"/>
      <c r="I93" s="247"/>
      <c r="J93" s="247"/>
      <c r="K93" s="248">
        <f>ROUND(P93*H93,2)</f>
        <v>0</v>
      </c>
      <c r="L93" s="244" t="s">
        <v>433</v>
      </c>
      <c r="M93" s="42"/>
      <c r="N93" s="249" t="s">
        <v>20</v>
      </c>
      <c r="O93" s="215" t="s">
        <v>42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2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8">
        <f>W93*H93</f>
        <v>0</v>
      </c>
      <c r="Y93" s="36"/>
      <c r="Z93" s="36"/>
      <c r="AA93" s="36"/>
      <c r="AB93" s="36"/>
      <c r="AC93" s="36"/>
      <c r="AD93" s="36"/>
      <c r="AE93" s="36"/>
      <c r="AR93" s="219" t="s">
        <v>133</v>
      </c>
      <c r="AT93" s="219" t="s">
        <v>206</v>
      </c>
      <c r="AU93" s="219" t="s">
        <v>83</v>
      </c>
      <c r="AY93" s="15" t="s">
        <v>132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5" t="s">
        <v>81</v>
      </c>
      <c r="BK93" s="220">
        <f>ROUND(P93*H93,2)</f>
        <v>0</v>
      </c>
      <c r="BL93" s="15" t="s">
        <v>133</v>
      </c>
      <c r="BM93" s="219" t="s">
        <v>139</v>
      </c>
    </row>
    <row r="94" s="2" customFormat="1">
      <c r="A94" s="36"/>
      <c r="B94" s="37"/>
      <c r="C94" s="38"/>
      <c r="D94" s="221" t="s">
        <v>134</v>
      </c>
      <c r="E94" s="38"/>
      <c r="F94" s="222" t="s">
        <v>435</v>
      </c>
      <c r="G94" s="38"/>
      <c r="H94" s="38"/>
      <c r="I94" s="135"/>
      <c r="J94" s="135"/>
      <c r="K94" s="38"/>
      <c r="L94" s="38"/>
      <c r="M94" s="42"/>
      <c r="N94" s="223"/>
      <c r="O94" s="224"/>
      <c r="P94" s="82"/>
      <c r="Q94" s="82"/>
      <c r="R94" s="82"/>
      <c r="S94" s="82"/>
      <c r="T94" s="82"/>
      <c r="U94" s="82"/>
      <c r="V94" s="82"/>
      <c r="W94" s="82"/>
      <c r="X94" s="83"/>
      <c r="Y94" s="36"/>
      <c r="Z94" s="36"/>
      <c r="AA94" s="36"/>
      <c r="AB94" s="36"/>
      <c r="AC94" s="36"/>
      <c r="AD94" s="36"/>
      <c r="AE94" s="36"/>
      <c r="AT94" s="15" t="s">
        <v>134</v>
      </c>
      <c r="AU94" s="15" t="s">
        <v>83</v>
      </c>
    </row>
    <row r="95" s="2" customFormat="1" ht="24" customHeight="1">
      <c r="A95" s="36"/>
      <c r="B95" s="37"/>
      <c r="C95" s="242" t="s">
        <v>144</v>
      </c>
      <c r="D95" s="242" t="s">
        <v>206</v>
      </c>
      <c r="E95" s="243" t="s">
        <v>436</v>
      </c>
      <c r="F95" s="244" t="s">
        <v>437</v>
      </c>
      <c r="G95" s="245" t="s">
        <v>438</v>
      </c>
      <c r="H95" s="246">
        <v>1</v>
      </c>
      <c r="I95" s="247"/>
      <c r="J95" s="247"/>
      <c r="K95" s="248">
        <f>ROUND(P95*H95,2)</f>
        <v>0</v>
      </c>
      <c r="L95" s="244" t="s">
        <v>439</v>
      </c>
      <c r="M95" s="42"/>
      <c r="N95" s="249" t="s">
        <v>20</v>
      </c>
      <c r="O95" s="215" t="s">
        <v>42</v>
      </c>
      <c r="P95" s="216">
        <f>I95+J95</f>
        <v>0</v>
      </c>
      <c r="Q95" s="216">
        <f>ROUND(I95*H95,2)</f>
        <v>0</v>
      </c>
      <c r="R95" s="216">
        <f>ROUND(J95*H95,2)</f>
        <v>0</v>
      </c>
      <c r="S95" s="82"/>
      <c r="T95" s="217">
        <f>S95*H95</f>
        <v>0</v>
      </c>
      <c r="U95" s="217">
        <v>0</v>
      </c>
      <c r="V95" s="217">
        <f>U95*H95</f>
        <v>0</v>
      </c>
      <c r="W95" s="217">
        <v>0</v>
      </c>
      <c r="X95" s="218">
        <f>W95*H95</f>
        <v>0</v>
      </c>
      <c r="Y95" s="36"/>
      <c r="Z95" s="36"/>
      <c r="AA95" s="36"/>
      <c r="AB95" s="36"/>
      <c r="AC95" s="36"/>
      <c r="AD95" s="36"/>
      <c r="AE95" s="36"/>
      <c r="AR95" s="219" t="s">
        <v>440</v>
      </c>
      <c r="AT95" s="219" t="s">
        <v>206</v>
      </c>
      <c r="AU95" s="219" t="s">
        <v>83</v>
      </c>
      <c r="AY95" s="15" t="s">
        <v>132</v>
      </c>
      <c r="BE95" s="220">
        <f>IF(O95="základní",K95,0)</f>
        <v>0</v>
      </c>
      <c r="BF95" s="220">
        <f>IF(O95="snížená",K95,0)</f>
        <v>0</v>
      </c>
      <c r="BG95" s="220">
        <f>IF(O95="zákl. přenesená",K95,0)</f>
        <v>0</v>
      </c>
      <c r="BH95" s="220">
        <f>IF(O95="sníž. přenesená",K95,0)</f>
        <v>0</v>
      </c>
      <c r="BI95" s="220">
        <f>IF(O95="nulová",K95,0)</f>
        <v>0</v>
      </c>
      <c r="BJ95" s="15" t="s">
        <v>81</v>
      </c>
      <c r="BK95" s="220">
        <f>ROUND(P95*H95,2)</f>
        <v>0</v>
      </c>
      <c r="BL95" s="15" t="s">
        <v>440</v>
      </c>
      <c r="BM95" s="219" t="s">
        <v>441</v>
      </c>
    </row>
    <row r="96" s="2" customFormat="1">
      <c r="A96" s="36"/>
      <c r="B96" s="37"/>
      <c r="C96" s="38"/>
      <c r="D96" s="221" t="s">
        <v>134</v>
      </c>
      <c r="E96" s="38"/>
      <c r="F96" s="222" t="s">
        <v>442</v>
      </c>
      <c r="G96" s="38"/>
      <c r="H96" s="38"/>
      <c r="I96" s="135"/>
      <c r="J96" s="135"/>
      <c r="K96" s="38"/>
      <c r="L96" s="38"/>
      <c r="M96" s="42"/>
      <c r="N96" s="223"/>
      <c r="O96" s="224"/>
      <c r="P96" s="82"/>
      <c r="Q96" s="82"/>
      <c r="R96" s="82"/>
      <c r="S96" s="82"/>
      <c r="T96" s="82"/>
      <c r="U96" s="82"/>
      <c r="V96" s="82"/>
      <c r="W96" s="82"/>
      <c r="X96" s="83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83</v>
      </c>
    </row>
    <row r="97" s="2" customFormat="1">
      <c r="A97" s="36"/>
      <c r="B97" s="37"/>
      <c r="C97" s="38"/>
      <c r="D97" s="221" t="s">
        <v>210</v>
      </c>
      <c r="E97" s="38"/>
      <c r="F97" s="250" t="s">
        <v>443</v>
      </c>
      <c r="G97" s="38"/>
      <c r="H97" s="38"/>
      <c r="I97" s="135"/>
      <c r="J97" s="135"/>
      <c r="K97" s="38"/>
      <c r="L97" s="38"/>
      <c r="M97" s="42"/>
      <c r="N97" s="223"/>
      <c r="O97" s="224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210</v>
      </c>
      <c r="AU97" s="15" t="s">
        <v>83</v>
      </c>
    </row>
    <row r="98" s="2" customFormat="1" ht="24" customHeight="1">
      <c r="A98" s="36"/>
      <c r="B98" s="37"/>
      <c r="C98" s="242" t="s">
        <v>160</v>
      </c>
      <c r="D98" s="242" t="s">
        <v>206</v>
      </c>
      <c r="E98" s="243" t="s">
        <v>444</v>
      </c>
      <c r="F98" s="244" t="s">
        <v>445</v>
      </c>
      <c r="G98" s="245" t="s">
        <v>193</v>
      </c>
      <c r="H98" s="246">
        <v>1</v>
      </c>
      <c r="I98" s="247"/>
      <c r="J98" s="247"/>
      <c r="K98" s="248">
        <f>ROUND(P98*H98,2)</f>
        <v>0</v>
      </c>
      <c r="L98" s="244" t="s">
        <v>426</v>
      </c>
      <c r="M98" s="42"/>
      <c r="N98" s="249" t="s">
        <v>20</v>
      </c>
      <c r="O98" s="215" t="s">
        <v>42</v>
      </c>
      <c r="P98" s="216">
        <f>I98+J98</f>
        <v>0</v>
      </c>
      <c r="Q98" s="216">
        <f>ROUND(I98*H98,2)</f>
        <v>0</v>
      </c>
      <c r="R98" s="216">
        <f>ROUND(J98*H98,2)</f>
        <v>0</v>
      </c>
      <c r="S98" s="82"/>
      <c r="T98" s="217">
        <f>S98*H98</f>
        <v>0</v>
      </c>
      <c r="U98" s="217">
        <v>0</v>
      </c>
      <c r="V98" s="217">
        <f>U98*H98</f>
        <v>0</v>
      </c>
      <c r="W98" s="217">
        <v>0</v>
      </c>
      <c r="X98" s="218">
        <f>W98*H98</f>
        <v>0</v>
      </c>
      <c r="Y98" s="36"/>
      <c r="Z98" s="36"/>
      <c r="AA98" s="36"/>
      <c r="AB98" s="36"/>
      <c r="AC98" s="36"/>
      <c r="AD98" s="36"/>
      <c r="AE98" s="36"/>
      <c r="AR98" s="219" t="s">
        <v>133</v>
      </c>
      <c r="AT98" s="219" t="s">
        <v>206</v>
      </c>
      <c r="AU98" s="219" t="s">
        <v>83</v>
      </c>
      <c r="AY98" s="15" t="s">
        <v>132</v>
      </c>
      <c r="BE98" s="220">
        <f>IF(O98="základní",K98,0)</f>
        <v>0</v>
      </c>
      <c r="BF98" s="220">
        <f>IF(O98="snížená",K98,0)</f>
        <v>0</v>
      </c>
      <c r="BG98" s="220">
        <f>IF(O98="zákl. přenesená",K98,0)</f>
        <v>0</v>
      </c>
      <c r="BH98" s="220">
        <f>IF(O98="sníž. přenesená",K98,0)</f>
        <v>0</v>
      </c>
      <c r="BI98" s="220">
        <f>IF(O98="nulová",K98,0)</f>
        <v>0</v>
      </c>
      <c r="BJ98" s="15" t="s">
        <v>81</v>
      </c>
      <c r="BK98" s="220">
        <f>ROUND(P98*H98,2)</f>
        <v>0</v>
      </c>
      <c r="BL98" s="15" t="s">
        <v>133</v>
      </c>
      <c r="BM98" s="219" t="s">
        <v>131</v>
      </c>
    </row>
    <row r="99" s="2" customFormat="1">
      <c r="A99" s="36"/>
      <c r="B99" s="37"/>
      <c r="C99" s="38"/>
      <c r="D99" s="221" t="s">
        <v>134</v>
      </c>
      <c r="E99" s="38"/>
      <c r="F99" s="222" t="s">
        <v>445</v>
      </c>
      <c r="G99" s="38"/>
      <c r="H99" s="38"/>
      <c r="I99" s="135"/>
      <c r="J99" s="135"/>
      <c r="K99" s="38"/>
      <c r="L99" s="38"/>
      <c r="M99" s="42"/>
      <c r="N99" s="223"/>
      <c r="O99" s="224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134</v>
      </c>
      <c r="AU99" s="15" t="s">
        <v>83</v>
      </c>
    </row>
    <row r="100" s="2" customFormat="1" ht="24" customHeight="1">
      <c r="A100" s="36"/>
      <c r="B100" s="37"/>
      <c r="C100" s="242" t="s">
        <v>156</v>
      </c>
      <c r="D100" s="242" t="s">
        <v>206</v>
      </c>
      <c r="E100" s="243" t="s">
        <v>446</v>
      </c>
      <c r="F100" s="244" t="s">
        <v>447</v>
      </c>
      <c r="G100" s="245" t="s">
        <v>193</v>
      </c>
      <c r="H100" s="246">
        <v>1</v>
      </c>
      <c r="I100" s="247"/>
      <c r="J100" s="247"/>
      <c r="K100" s="248">
        <f>ROUND(P100*H100,2)</f>
        <v>0</v>
      </c>
      <c r="L100" s="244" t="s">
        <v>426</v>
      </c>
      <c r="M100" s="42"/>
      <c r="N100" s="249" t="s">
        <v>20</v>
      </c>
      <c r="O100" s="215" t="s">
        <v>42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2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8">
        <f>W100*H100</f>
        <v>0</v>
      </c>
      <c r="Y100" s="36"/>
      <c r="Z100" s="36"/>
      <c r="AA100" s="36"/>
      <c r="AB100" s="36"/>
      <c r="AC100" s="36"/>
      <c r="AD100" s="36"/>
      <c r="AE100" s="36"/>
      <c r="AR100" s="219" t="s">
        <v>133</v>
      </c>
      <c r="AT100" s="219" t="s">
        <v>206</v>
      </c>
      <c r="AU100" s="219" t="s">
        <v>83</v>
      </c>
      <c r="AY100" s="15" t="s">
        <v>132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5" t="s">
        <v>81</v>
      </c>
      <c r="BK100" s="220">
        <f>ROUND(P100*H100,2)</f>
        <v>0</v>
      </c>
      <c r="BL100" s="15" t="s">
        <v>133</v>
      </c>
      <c r="BM100" s="219" t="s">
        <v>156</v>
      </c>
    </row>
    <row r="101" s="2" customFormat="1">
      <c r="A101" s="36"/>
      <c r="B101" s="37"/>
      <c r="C101" s="38"/>
      <c r="D101" s="221" t="s">
        <v>134</v>
      </c>
      <c r="E101" s="38"/>
      <c r="F101" s="222" t="s">
        <v>447</v>
      </c>
      <c r="G101" s="38"/>
      <c r="H101" s="38"/>
      <c r="I101" s="135"/>
      <c r="J101" s="135"/>
      <c r="K101" s="38"/>
      <c r="L101" s="38"/>
      <c r="M101" s="42"/>
      <c r="N101" s="223"/>
      <c r="O101" s="224"/>
      <c r="P101" s="82"/>
      <c r="Q101" s="82"/>
      <c r="R101" s="82"/>
      <c r="S101" s="82"/>
      <c r="T101" s="82"/>
      <c r="U101" s="82"/>
      <c r="V101" s="82"/>
      <c r="W101" s="82"/>
      <c r="X101" s="83"/>
      <c r="Y101" s="36"/>
      <c r="Z101" s="36"/>
      <c r="AA101" s="36"/>
      <c r="AB101" s="36"/>
      <c r="AC101" s="36"/>
      <c r="AD101" s="36"/>
      <c r="AE101" s="36"/>
      <c r="AT101" s="15" t="s">
        <v>134</v>
      </c>
      <c r="AU101" s="15" t="s">
        <v>83</v>
      </c>
    </row>
    <row r="102" s="12" customFormat="1" ht="22.8" customHeight="1">
      <c r="A102" s="12"/>
      <c r="B102" s="225"/>
      <c r="C102" s="226"/>
      <c r="D102" s="227" t="s">
        <v>72</v>
      </c>
      <c r="E102" s="240" t="s">
        <v>448</v>
      </c>
      <c r="F102" s="240" t="s">
        <v>449</v>
      </c>
      <c r="G102" s="226"/>
      <c r="H102" s="226"/>
      <c r="I102" s="229"/>
      <c r="J102" s="229"/>
      <c r="K102" s="241">
        <f>BK102</f>
        <v>0</v>
      </c>
      <c r="L102" s="226"/>
      <c r="M102" s="231"/>
      <c r="N102" s="232"/>
      <c r="O102" s="233"/>
      <c r="P102" s="233"/>
      <c r="Q102" s="234">
        <f>SUM(Q103:Q104)</f>
        <v>0</v>
      </c>
      <c r="R102" s="234">
        <f>SUM(R103:R104)</f>
        <v>0</v>
      </c>
      <c r="S102" s="233"/>
      <c r="T102" s="235">
        <f>SUM(T103:T104)</f>
        <v>0</v>
      </c>
      <c r="U102" s="233"/>
      <c r="V102" s="235">
        <f>SUM(V103:V104)</f>
        <v>0</v>
      </c>
      <c r="W102" s="233"/>
      <c r="X102" s="236">
        <f>SUM(X103:X104)</f>
        <v>0</v>
      </c>
      <c r="Y102" s="12"/>
      <c r="Z102" s="12"/>
      <c r="AA102" s="12"/>
      <c r="AB102" s="12"/>
      <c r="AC102" s="12"/>
      <c r="AD102" s="12"/>
      <c r="AE102" s="12"/>
      <c r="AR102" s="237" t="s">
        <v>149</v>
      </c>
      <c r="AT102" s="238" t="s">
        <v>72</v>
      </c>
      <c r="AU102" s="238" t="s">
        <v>81</v>
      </c>
      <c r="AY102" s="237" t="s">
        <v>132</v>
      </c>
      <c r="BK102" s="239">
        <f>SUM(BK103:BK104)</f>
        <v>0</v>
      </c>
    </row>
    <row r="103" s="2" customFormat="1" ht="24" customHeight="1">
      <c r="A103" s="36"/>
      <c r="B103" s="37"/>
      <c r="C103" s="242" t="s">
        <v>167</v>
      </c>
      <c r="D103" s="242" t="s">
        <v>206</v>
      </c>
      <c r="E103" s="243" t="s">
        <v>450</v>
      </c>
      <c r="F103" s="244" t="s">
        <v>449</v>
      </c>
      <c r="G103" s="245" t="s">
        <v>451</v>
      </c>
      <c r="H103" s="246">
        <v>1</v>
      </c>
      <c r="I103" s="247"/>
      <c r="J103" s="247"/>
      <c r="K103" s="248">
        <f>ROUND(P103*H103,2)</f>
        <v>0</v>
      </c>
      <c r="L103" s="244" t="s">
        <v>433</v>
      </c>
      <c r="M103" s="42"/>
      <c r="N103" s="249" t="s">
        <v>20</v>
      </c>
      <c r="O103" s="215" t="s">
        <v>42</v>
      </c>
      <c r="P103" s="216">
        <f>I103+J103</f>
        <v>0</v>
      </c>
      <c r="Q103" s="216">
        <f>ROUND(I103*H103,2)</f>
        <v>0</v>
      </c>
      <c r="R103" s="216">
        <f>ROUND(J103*H103,2)</f>
        <v>0</v>
      </c>
      <c r="S103" s="82"/>
      <c r="T103" s="217">
        <f>S103*H103</f>
        <v>0</v>
      </c>
      <c r="U103" s="217">
        <v>0</v>
      </c>
      <c r="V103" s="217">
        <f>U103*H103</f>
        <v>0</v>
      </c>
      <c r="W103" s="217">
        <v>0</v>
      </c>
      <c r="X103" s="218">
        <f>W103*H103</f>
        <v>0</v>
      </c>
      <c r="Y103" s="36"/>
      <c r="Z103" s="36"/>
      <c r="AA103" s="36"/>
      <c r="AB103" s="36"/>
      <c r="AC103" s="36"/>
      <c r="AD103" s="36"/>
      <c r="AE103" s="36"/>
      <c r="AR103" s="219" t="s">
        <v>133</v>
      </c>
      <c r="AT103" s="219" t="s">
        <v>206</v>
      </c>
      <c r="AU103" s="219" t="s">
        <v>83</v>
      </c>
      <c r="AY103" s="15" t="s">
        <v>132</v>
      </c>
      <c r="BE103" s="220">
        <f>IF(O103="základní",K103,0)</f>
        <v>0</v>
      </c>
      <c r="BF103" s="220">
        <f>IF(O103="snížená",K103,0)</f>
        <v>0</v>
      </c>
      <c r="BG103" s="220">
        <f>IF(O103="zákl. přenesená",K103,0)</f>
        <v>0</v>
      </c>
      <c r="BH103" s="220">
        <f>IF(O103="sníž. přenesená",K103,0)</f>
        <v>0</v>
      </c>
      <c r="BI103" s="220">
        <f>IF(O103="nulová",K103,0)</f>
        <v>0</v>
      </c>
      <c r="BJ103" s="15" t="s">
        <v>81</v>
      </c>
      <c r="BK103" s="220">
        <f>ROUND(P103*H103,2)</f>
        <v>0</v>
      </c>
      <c r="BL103" s="15" t="s">
        <v>133</v>
      </c>
      <c r="BM103" s="219" t="s">
        <v>144</v>
      </c>
    </row>
    <row r="104" s="2" customFormat="1">
      <c r="A104" s="36"/>
      <c r="B104" s="37"/>
      <c r="C104" s="38"/>
      <c r="D104" s="221" t="s">
        <v>134</v>
      </c>
      <c r="E104" s="38"/>
      <c r="F104" s="222" t="s">
        <v>449</v>
      </c>
      <c r="G104" s="38"/>
      <c r="H104" s="38"/>
      <c r="I104" s="135"/>
      <c r="J104" s="135"/>
      <c r="K104" s="38"/>
      <c r="L104" s="38"/>
      <c r="M104" s="42"/>
      <c r="N104" s="251"/>
      <c r="O104" s="252"/>
      <c r="P104" s="253"/>
      <c r="Q104" s="253"/>
      <c r="R104" s="253"/>
      <c r="S104" s="253"/>
      <c r="T104" s="253"/>
      <c r="U104" s="253"/>
      <c r="V104" s="253"/>
      <c r="W104" s="253"/>
      <c r="X104" s="254"/>
      <c r="Y104" s="36"/>
      <c r="Z104" s="36"/>
      <c r="AA104" s="36"/>
      <c r="AB104" s="36"/>
      <c r="AC104" s="36"/>
      <c r="AD104" s="36"/>
      <c r="AE104" s="36"/>
      <c r="AT104" s="15" t="s">
        <v>134</v>
      </c>
      <c r="AU104" s="15" t="s">
        <v>83</v>
      </c>
    </row>
    <row r="105" s="2" customFormat="1" ht="6.96" customHeight="1">
      <c r="A105" s="36"/>
      <c r="B105" s="57"/>
      <c r="C105" s="58"/>
      <c r="D105" s="58"/>
      <c r="E105" s="58"/>
      <c r="F105" s="58"/>
      <c r="G105" s="58"/>
      <c r="H105" s="58"/>
      <c r="I105" s="166"/>
      <c r="J105" s="166"/>
      <c r="K105" s="58"/>
      <c r="L105" s="58"/>
      <c r="M105" s="42"/>
      <c r="N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</sheetData>
  <sheetProtection sheet="1" autoFilter="0" formatColumns="0" formatRows="0" objects="1" scenarios="1" spinCount="100000" saltValue="sUcTjOoKCs/ZskJxdErGwj3QeZQBQkzZz53xYLM/I378JEaFSjtuo4YWCdjWuBWJ3GVv+1hByaDFKcwrGx6ILw==" hashValue="oQmrNoZ5eYCBeoGNiQSXYYPWZvPa+pift9izXlDpuak4v/o7N/saDtLE06wyHJXAnN6n2DtJDbd1b06bsZaiBA==" algorithmName="SHA-512" password="CC35"/>
  <autoFilter ref="C84:L104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7" customWidth="1"/>
    <col min="10" max="10" width="20.17" style="127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7"/>
      <c r="J2" s="12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30"/>
      <c r="K3" s="129"/>
      <c r="L3" s="129"/>
      <c r="M3" s="18"/>
      <c r="AT3" s="15" t="s">
        <v>83</v>
      </c>
    </row>
    <row r="4" s="1" customFormat="1" ht="24.96" customHeight="1">
      <c r="B4" s="18"/>
      <c r="D4" s="131" t="s">
        <v>94</v>
      </c>
      <c r="I4" s="127"/>
      <c r="J4" s="127"/>
      <c r="M4" s="18"/>
      <c r="N4" s="132" t="s">
        <v>11</v>
      </c>
      <c r="AT4" s="15" t="s">
        <v>4</v>
      </c>
    </row>
    <row r="5" s="1" customFormat="1" ht="6.96" customHeight="1">
      <c r="B5" s="18"/>
      <c r="I5" s="127"/>
      <c r="J5" s="127"/>
      <c r="M5" s="18"/>
    </row>
    <row r="6" s="1" customFormat="1" ht="12" customHeight="1">
      <c r="B6" s="18"/>
      <c r="D6" s="133" t="s">
        <v>17</v>
      </c>
      <c r="I6" s="127"/>
      <c r="J6" s="127"/>
      <c r="M6" s="18"/>
    </row>
    <row r="7" s="1" customFormat="1" ht="16.5" customHeight="1">
      <c r="B7" s="18"/>
      <c r="E7" s="134" t="str">
        <f>'Rekapitulace zakázky'!K6</f>
        <v>Oprava KB spádoviště Česká Třebová st.015</v>
      </c>
      <c r="F7" s="133"/>
      <c r="G7" s="133"/>
      <c r="H7" s="133"/>
      <c r="I7" s="127"/>
      <c r="J7" s="127"/>
      <c r="M7" s="18"/>
    </row>
    <row r="8" s="2" customFormat="1" ht="12" customHeight="1">
      <c r="A8" s="36"/>
      <c r="B8" s="42"/>
      <c r="C8" s="36"/>
      <c r="D8" s="133" t="s">
        <v>95</v>
      </c>
      <c r="E8" s="36"/>
      <c r="F8" s="36"/>
      <c r="G8" s="36"/>
      <c r="H8" s="36"/>
      <c r="I8" s="135"/>
      <c r="J8" s="135"/>
      <c r="K8" s="36"/>
      <c r="L8" s="36"/>
      <c r="M8" s="1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452</v>
      </c>
      <c r="F9" s="36"/>
      <c r="G9" s="36"/>
      <c r="H9" s="36"/>
      <c r="I9" s="135"/>
      <c r="J9" s="135"/>
      <c r="K9" s="36"/>
      <c r="L9" s="36"/>
      <c r="M9" s="1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5"/>
      <c r="J10" s="135"/>
      <c r="K10" s="36"/>
      <c r="L10" s="36"/>
      <c r="M10" s="1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3" t="s">
        <v>19</v>
      </c>
      <c r="E11" s="36"/>
      <c r="F11" s="138" t="s">
        <v>20</v>
      </c>
      <c r="G11" s="36"/>
      <c r="H11" s="36"/>
      <c r="I11" s="139" t="s">
        <v>21</v>
      </c>
      <c r="J11" s="140" t="s">
        <v>20</v>
      </c>
      <c r="K11" s="36"/>
      <c r="L11" s="36"/>
      <c r="M11" s="1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22</v>
      </c>
      <c r="E12" s="36"/>
      <c r="F12" s="138" t="s">
        <v>28</v>
      </c>
      <c r="G12" s="36"/>
      <c r="H12" s="36"/>
      <c r="I12" s="139" t="s">
        <v>24</v>
      </c>
      <c r="J12" s="141" t="str">
        <f>'Rekapitulace zakázky'!AN8</f>
        <v>19. 9. 2018</v>
      </c>
      <c r="K12" s="36"/>
      <c r="L12" s="36"/>
      <c r="M12" s="1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5"/>
      <c r="J13" s="135"/>
      <c r="K13" s="36"/>
      <c r="L13" s="36"/>
      <c r="M13" s="1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3" t="s">
        <v>26</v>
      </c>
      <c r="E14" s="36"/>
      <c r="F14" s="36"/>
      <c r="G14" s="36"/>
      <c r="H14" s="36"/>
      <c r="I14" s="139" t="s">
        <v>27</v>
      </c>
      <c r="J14" s="140" t="str">
        <f>IF('Rekapitulace zakázky'!AN10="","",'Rekapitulace zakázky'!AN10)</f>
        <v/>
      </c>
      <c r="K14" s="36"/>
      <c r="L14" s="36"/>
      <c r="M14" s="1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IF('Rekapitulace zakázky'!E11="","",'Rekapitulace zakázky'!E11)</f>
        <v xml:space="preserve"> </v>
      </c>
      <c r="F15" s="36"/>
      <c r="G15" s="36"/>
      <c r="H15" s="36"/>
      <c r="I15" s="139" t="s">
        <v>29</v>
      </c>
      <c r="J15" s="140" t="str">
        <f>IF('Rekapitulace zakázky'!AN11="","",'Rekapitulace zakázky'!AN11)</f>
        <v/>
      </c>
      <c r="K15" s="36"/>
      <c r="L15" s="36"/>
      <c r="M15" s="1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5"/>
      <c r="J16" s="135"/>
      <c r="K16" s="36"/>
      <c r="L16" s="36"/>
      <c r="M16" s="1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3" t="s">
        <v>30</v>
      </c>
      <c r="E17" s="36"/>
      <c r="F17" s="36"/>
      <c r="G17" s="36"/>
      <c r="H17" s="36"/>
      <c r="I17" s="139" t="s">
        <v>27</v>
      </c>
      <c r="J17" s="31" t="str">
        <f>'Rekapitulace zakázky'!AN13</f>
        <v>Vyplň údaj</v>
      </c>
      <c r="K17" s="36"/>
      <c r="L17" s="36"/>
      <c r="M17" s="1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8"/>
      <c r="G18" s="138"/>
      <c r="H18" s="138"/>
      <c r="I18" s="139" t="s">
        <v>29</v>
      </c>
      <c r="J18" s="31" t="str">
        <f>'Rekapitulace zakázky'!AN14</f>
        <v>Vyplň údaj</v>
      </c>
      <c r="K18" s="36"/>
      <c r="L18" s="36"/>
      <c r="M18" s="1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5"/>
      <c r="J19" s="135"/>
      <c r="K19" s="36"/>
      <c r="L19" s="36"/>
      <c r="M19" s="1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3" t="s">
        <v>32</v>
      </c>
      <c r="E20" s="36"/>
      <c r="F20" s="36"/>
      <c r="G20" s="36"/>
      <c r="H20" s="36"/>
      <c r="I20" s="139" t="s">
        <v>27</v>
      </c>
      <c r="J20" s="140" t="str">
        <f>IF('Rekapitulace zakázky'!AN16="","",'Rekapitulace zakázky'!AN16)</f>
        <v/>
      </c>
      <c r="K20" s="36"/>
      <c r="L20" s="36"/>
      <c r="M20" s="1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tr">
        <f>IF('Rekapitulace zakázky'!E17="","",'Rekapitulace zakázky'!E17)</f>
        <v xml:space="preserve"> </v>
      </c>
      <c r="F21" s="36"/>
      <c r="G21" s="36"/>
      <c r="H21" s="36"/>
      <c r="I21" s="139" t="s">
        <v>29</v>
      </c>
      <c r="J21" s="140" t="str">
        <f>IF('Rekapitulace zakázky'!AN17="","",'Rekapitulace zakázky'!AN17)</f>
        <v/>
      </c>
      <c r="K21" s="36"/>
      <c r="L21" s="36"/>
      <c r="M21" s="1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5"/>
      <c r="J22" s="135"/>
      <c r="K22" s="36"/>
      <c r="L22" s="36"/>
      <c r="M22" s="1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3" t="s">
        <v>33</v>
      </c>
      <c r="E23" s="36"/>
      <c r="F23" s="36"/>
      <c r="G23" s="36"/>
      <c r="H23" s="36"/>
      <c r="I23" s="139" t="s">
        <v>27</v>
      </c>
      <c r="J23" s="140" t="str">
        <f>IF('Rekapitulace zakázky'!AN19="","",'Rekapitulace zakázky'!AN19)</f>
        <v/>
      </c>
      <c r="K23" s="36"/>
      <c r="L23" s="36"/>
      <c r="M23" s="1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tr">
        <f>IF('Rekapitulace zakázky'!E20="","",'Rekapitulace zakázky'!E20)</f>
        <v>Slezák</v>
      </c>
      <c r="F24" s="36"/>
      <c r="G24" s="36"/>
      <c r="H24" s="36"/>
      <c r="I24" s="139" t="s">
        <v>29</v>
      </c>
      <c r="J24" s="140" t="str">
        <f>IF('Rekapitulace zakázky'!AN20="","",'Rekapitulace zakázky'!AN20)</f>
        <v/>
      </c>
      <c r="K24" s="36"/>
      <c r="L24" s="36"/>
      <c r="M24" s="1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5"/>
      <c r="J25" s="135"/>
      <c r="K25" s="36"/>
      <c r="L25" s="36"/>
      <c r="M25" s="1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3" t="s">
        <v>35</v>
      </c>
      <c r="E26" s="36"/>
      <c r="F26" s="36"/>
      <c r="G26" s="36"/>
      <c r="H26" s="36"/>
      <c r="I26" s="135"/>
      <c r="J26" s="135"/>
      <c r="K26" s="36"/>
      <c r="L26" s="36"/>
      <c r="M26" s="1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5"/>
      <c r="J27" s="145"/>
      <c r="K27" s="142"/>
      <c r="L27" s="142"/>
      <c r="M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5"/>
      <c r="J28" s="135"/>
      <c r="K28" s="36"/>
      <c r="L28" s="36"/>
      <c r="M28" s="1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8"/>
      <c r="J29" s="148"/>
      <c r="K29" s="147"/>
      <c r="L29" s="147"/>
      <c r="M29" s="1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3" t="s">
        <v>97</v>
      </c>
      <c r="F30" s="36"/>
      <c r="G30" s="36"/>
      <c r="H30" s="36"/>
      <c r="I30" s="135"/>
      <c r="J30" s="135"/>
      <c r="K30" s="149">
        <f>I61</f>
        <v>0</v>
      </c>
      <c r="L30" s="36"/>
      <c r="M30" s="1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3" t="s">
        <v>98</v>
      </c>
      <c r="F31" s="36"/>
      <c r="G31" s="36"/>
      <c r="H31" s="36"/>
      <c r="I31" s="135"/>
      <c r="J31" s="135"/>
      <c r="K31" s="149">
        <f>J61</f>
        <v>0</v>
      </c>
      <c r="L31" s="36"/>
      <c r="M31" s="1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135"/>
      <c r="J32" s="135"/>
      <c r="K32" s="151">
        <f>ROUND(K82, 2)</f>
        <v>0</v>
      </c>
      <c r="L32" s="36"/>
      <c r="M32" s="1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7"/>
      <c r="E33" s="147"/>
      <c r="F33" s="147"/>
      <c r="G33" s="147"/>
      <c r="H33" s="147"/>
      <c r="I33" s="148"/>
      <c r="J33" s="148"/>
      <c r="K33" s="147"/>
      <c r="L33" s="147"/>
      <c r="M33" s="1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3" t="s">
        <v>38</v>
      </c>
      <c r="J34" s="135"/>
      <c r="K34" s="152" t="s">
        <v>40</v>
      </c>
      <c r="L34" s="36"/>
      <c r="M34" s="1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4" t="s">
        <v>41</v>
      </c>
      <c r="E35" s="133" t="s">
        <v>42</v>
      </c>
      <c r="F35" s="149">
        <f>ROUND((SUM(BE82:BE131)),  2)</f>
        <v>0</v>
      </c>
      <c r="G35" s="36"/>
      <c r="H35" s="36"/>
      <c r="I35" s="155">
        <v>0.20999999999999999</v>
      </c>
      <c r="J35" s="135"/>
      <c r="K35" s="149">
        <f>ROUND(((SUM(BE82:BE131))*I35),  2)</f>
        <v>0</v>
      </c>
      <c r="L35" s="36"/>
      <c r="M35" s="1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3" t="s">
        <v>43</v>
      </c>
      <c r="F36" s="149">
        <f>ROUND((SUM(BF82:BF131)),  2)</f>
        <v>0</v>
      </c>
      <c r="G36" s="36"/>
      <c r="H36" s="36"/>
      <c r="I36" s="155">
        <v>0.14999999999999999</v>
      </c>
      <c r="J36" s="135"/>
      <c r="K36" s="149">
        <f>ROUND(((SUM(BF82:BF131))*I36),  2)</f>
        <v>0</v>
      </c>
      <c r="L36" s="36"/>
      <c r="M36" s="1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3" t="s">
        <v>44</v>
      </c>
      <c r="F37" s="149">
        <f>ROUND((SUM(BG82:BG131)),  2)</f>
        <v>0</v>
      </c>
      <c r="G37" s="36"/>
      <c r="H37" s="36"/>
      <c r="I37" s="155">
        <v>0.20999999999999999</v>
      </c>
      <c r="J37" s="135"/>
      <c r="K37" s="149">
        <f>0</f>
        <v>0</v>
      </c>
      <c r="L37" s="36"/>
      <c r="M37" s="1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3" t="s">
        <v>45</v>
      </c>
      <c r="F38" s="149">
        <f>ROUND((SUM(BH82:BH131)),  2)</f>
        <v>0</v>
      </c>
      <c r="G38" s="36"/>
      <c r="H38" s="36"/>
      <c r="I38" s="155">
        <v>0.14999999999999999</v>
      </c>
      <c r="J38" s="135"/>
      <c r="K38" s="149">
        <f>0</f>
        <v>0</v>
      </c>
      <c r="L38" s="36"/>
      <c r="M38" s="1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3" t="s">
        <v>46</v>
      </c>
      <c r="F39" s="149">
        <f>ROUND((SUM(BI82:BI131)),  2)</f>
        <v>0</v>
      </c>
      <c r="G39" s="36"/>
      <c r="H39" s="36"/>
      <c r="I39" s="155">
        <v>0</v>
      </c>
      <c r="J39" s="135"/>
      <c r="K39" s="149">
        <f>0</f>
        <v>0</v>
      </c>
      <c r="L39" s="36"/>
      <c r="M39" s="1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135"/>
      <c r="J40" s="135"/>
      <c r="K40" s="36"/>
      <c r="L40" s="36"/>
      <c r="M40" s="1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1"/>
      <c r="K41" s="162">
        <f>SUM(K32:K39)</f>
        <v>0</v>
      </c>
      <c r="L41" s="163"/>
      <c r="M41" s="1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6"/>
      <c r="J42" s="166"/>
      <c r="K42" s="165"/>
      <c r="L42" s="165"/>
      <c r="M42" s="1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7"/>
      <c r="C46" s="168"/>
      <c r="D46" s="168"/>
      <c r="E46" s="168"/>
      <c r="F46" s="168"/>
      <c r="G46" s="168"/>
      <c r="H46" s="168"/>
      <c r="I46" s="169"/>
      <c r="J46" s="169"/>
      <c r="K46" s="168"/>
      <c r="L46" s="168"/>
      <c r="M46" s="1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99</v>
      </c>
      <c r="D47" s="38"/>
      <c r="E47" s="38"/>
      <c r="F47" s="38"/>
      <c r="G47" s="38"/>
      <c r="H47" s="38"/>
      <c r="I47" s="135"/>
      <c r="J47" s="135"/>
      <c r="K47" s="38"/>
      <c r="L47" s="38"/>
      <c r="M47" s="1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135"/>
      <c r="J48" s="135"/>
      <c r="K48" s="38"/>
      <c r="L48" s="38"/>
      <c r="M48" s="1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135"/>
      <c r="J49" s="135"/>
      <c r="K49" s="38"/>
      <c r="L49" s="38"/>
      <c r="M49" s="1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70" t="str">
        <f>E7</f>
        <v>Oprava KB spádoviště Česká Třebová st.015</v>
      </c>
      <c r="F50" s="30"/>
      <c r="G50" s="30"/>
      <c r="H50" s="30"/>
      <c r="I50" s="135"/>
      <c r="J50" s="135"/>
      <c r="K50" s="38"/>
      <c r="L50" s="38"/>
      <c r="M50" s="1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95</v>
      </c>
      <c r="D51" s="38"/>
      <c r="E51" s="38"/>
      <c r="F51" s="38"/>
      <c r="G51" s="38"/>
      <c r="H51" s="38"/>
      <c r="I51" s="135"/>
      <c r="J51" s="135"/>
      <c r="K51" s="38"/>
      <c r="L51" s="38"/>
      <c r="M51" s="1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SO02 - Oprava vzduchového potrubí</v>
      </c>
      <c r="F52" s="38"/>
      <c r="G52" s="38"/>
      <c r="H52" s="38"/>
      <c r="I52" s="135"/>
      <c r="J52" s="135"/>
      <c r="K52" s="38"/>
      <c r="L52" s="38"/>
      <c r="M52" s="1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5"/>
      <c r="J53" s="135"/>
      <c r="K53" s="38"/>
      <c r="L53" s="38"/>
      <c r="M53" s="1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 xml:space="preserve"> </v>
      </c>
      <c r="G54" s="38"/>
      <c r="H54" s="38"/>
      <c r="I54" s="139" t="s">
        <v>24</v>
      </c>
      <c r="J54" s="141" t="str">
        <f>IF(J12="","",J12)</f>
        <v>19. 9. 2018</v>
      </c>
      <c r="K54" s="38"/>
      <c r="L54" s="38"/>
      <c r="M54" s="1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135"/>
      <c r="J55" s="135"/>
      <c r="K55" s="38"/>
      <c r="L55" s="38"/>
      <c r="M55" s="1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5.15" customHeight="1">
      <c r="A56" s="36"/>
      <c r="B56" s="37"/>
      <c r="C56" s="30" t="s">
        <v>26</v>
      </c>
      <c r="D56" s="38"/>
      <c r="E56" s="38"/>
      <c r="F56" s="25" t="str">
        <f>E15</f>
        <v xml:space="preserve"> </v>
      </c>
      <c r="G56" s="38"/>
      <c r="H56" s="38"/>
      <c r="I56" s="139" t="s">
        <v>32</v>
      </c>
      <c r="J56" s="171" t="str">
        <f>E21</f>
        <v xml:space="preserve"> </v>
      </c>
      <c r="K56" s="38"/>
      <c r="L56" s="38"/>
      <c r="M56" s="1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15.1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139" t="s">
        <v>33</v>
      </c>
      <c r="J57" s="171" t="str">
        <f>E24</f>
        <v>Slezák</v>
      </c>
      <c r="K57" s="38"/>
      <c r="L57" s="38"/>
      <c r="M57" s="1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5"/>
      <c r="J58" s="135"/>
      <c r="K58" s="38"/>
      <c r="L58" s="38"/>
      <c r="M58" s="1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72" t="s">
        <v>100</v>
      </c>
      <c r="D59" s="173"/>
      <c r="E59" s="173"/>
      <c r="F59" s="173"/>
      <c r="G59" s="173"/>
      <c r="H59" s="173"/>
      <c r="I59" s="174" t="s">
        <v>101</v>
      </c>
      <c r="J59" s="174" t="s">
        <v>102</v>
      </c>
      <c r="K59" s="175" t="s">
        <v>103</v>
      </c>
      <c r="L59" s="173"/>
      <c r="M59" s="1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135"/>
      <c r="J60" s="135"/>
      <c r="K60" s="38"/>
      <c r="L60" s="38"/>
      <c r="M60" s="1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76" t="s">
        <v>71</v>
      </c>
      <c r="D61" s="38"/>
      <c r="E61" s="38"/>
      <c r="F61" s="38"/>
      <c r="G61" s="38"/>
      <c r="H61" s="38"/>
      <c r="I61" s="177">
        <f>Q82</f>
        <v>0</v>
      </c>
      <c r="J61" s="177">
        <f>R82</f>
        <v>0</v>
      </c>
      <c r="K61" s="100">
        <f>K82</f>
        <v>0</v>
      </c>
      <c r="L61" s="38"/>
      <c r="M61" s="1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104</v>
      </c>
    </row>
    <row r="62" s="9" customFormat="1" ht="24.96" customHeight="1">
      <c r="A62" s="9"/>
      <c r="B62" s="178"/>
      <c r="C62" s="179"/>
      <c r="D62" s="180" t="s">
        <v>108</v>
      </c>
      <c r="E62" s="181"/>
      <c r="F62" s="181"/>
      <c r="G62" s="181"/>
      <c r="H62" s="181"/>
      <c r="I62" s="182">
        <f>Q126</f>
        <v>0</v>
      </c>
      <c r="J62" s="182">
        <f>R126</f>
        <v>0</v>
      </c>
      <c r="K62" s="183">
        <f>K126</f>
        <v>0</v>
      </c>
      <c r="L62" s="179"/>
      <c r="M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5"/>
      <c r="J63" s="135"/>
      <c r="K63" s="38"/>
      <c r="L63" s="38"/>
      <c r="M63" s="1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6"/>
      <c r="J64" s="166"/>
      <c r="K64" s="58"/>
      <c r="L64" s="58"/>
      <c r="M64" s="1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9"/>
      <c r="J68" s="169"/>
      <c r="K68" s="60"/>
      <c r="L68" s="60"/>
      <c r="M68" s="1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109</v>
      </c>
      <c r="D69" s="38"/>
      <c r="E69" s="38"/>
      <c r="F69" s="38"/>
      <c r="G69" s="38"/>
      <c r="H69" s="38"/>
      <c r="I69" s="135"/>
      <c r="J69" s="135"/>
      <c r="K69" s="38"/>
      <c r="L69" s="38"/>
      <c r="M69" s="1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5"/>
      <c r="J70" s="135"/>
      <c r="K70" s="38"/>
      <c r="L70" s="38"/>
      <c r="M70" s="1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8"/>
      <c r="E71" s="38"/>
      <c r="F71" s="38"/>
      <c r="G71" s="38"/>
      <c r="H71" s="38"/>
      <c r="I71" s="135"/>
      <c r="J71" s="135"/>
      <c r="K71" s="38"/>
      <c r="L71" s="38"/>
      <c r="M71" s="1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70" t="str">
        <f>E7</f>
        <v>Oprava KB spádoviště Česká Třebová st.015</v>
      </c>
      <c r="F72" s="30"/>
      <c r="G72" s="30"/>
      <c r="H72" s="30"/>
      <c r="I72" s="135"/>
      <c r="J72" s="135"/>
      <c r="K72" s="38"/>
      <c r="L72" s="38"/>
      <c r="M72" s="1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95</v>
      </c>
      <c r="D73" s="38"/>
      <c r="E73" s="38"/>
      <c r="F73" s="38"/>
      <c r="G73" s="38"/>
      <c r="H73" s="38"/>
      <c r="I73" s="135"/>
      <c r="J73" s="135"/>
      <c r="K73" s="38"/>
      <c r="L73" s="38"/>
      <c r="M73" s="1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SO02 - Oprava vzduchového potrubí</v>
      </c>
      <c r="F74" s="38"/>
      <c r="G74" s="38"/>
      <c r="H74" s="38"/>
      <c r="I74" s="135"/>
      <c r="J74" s="135"/>
      <c r="K74" s="38"/>
      <c r="L74" s="38"/>
      <c r="M74" s="1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5"/>
      <c r="J75" s="135"/>
      <c r="K75" s="38"/>
      <c r="L75" s="38"/>
      <c r="M75" s="1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 xml:space="preserve"> </v>
      </c>
      <c r="G76" s="38"/>
      <c r="H76" s="38"/>
      <c r="I76" s="139" t="s">
        <v>24</v>
      </c>
      <c r="J76" s="141" t="str">
        <f>IF(J12="","",J12)</f>
        <v>19. 9. 2018</v>
      </c>
      <c r="K76" s="38"/>
      <c r="L76" s="38"/>
      <c r="M76" s="1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5"/>
      <c r="J77" s="135"/>
      <c r="K77" s="38"/>
      <c r="L77" s="38"/>
      <c r="M77" s="1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 xml:space="preserve"> </v>
      </c>
      <c r="G78" s="38"/>
      <c r="H78" s="38"/>
      <c r="I78" s="139" t="s">
        <v>32</v>
      </c>
      <c r="J78" s="171" t="str">
        <f>E21</f>
        <v xml:space="preserve"> </v>
      </c>
      <c r="K78" s="38"/>
      <c r="L78" s="38"/>
      <c r="M78" s="1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139" t="s">
        <v>33</v>
      </c>
      <c r="J79" s="171" t="str">
        <f>E24</f>
        <v>Slezák</v>
      </c>
      <c r="K79" s="38"/>
      <c r="L79" s="38"/>
      <c r="M79" s="1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5"/>
      <c r="J80" s="135"/>
      <c r="K80" s="38"/>
      <c r="L80" s="38"/>
      <c r="M80" s="1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92"/>
      <c r="B81" s="193"/>
      <c r="C81" s="194" t="s">
        <v>110</v>
      </c>
      <c r="D81" s="195" t="s">
        <v>56</v>
      </c>
      <c r="E81" s="195" t="s">
        <v>52</v>
      </c>
      <c r="F81" s="195" t="s">
        <v>53</v>
      </c>
      <c r="G81" s="195" t="s">
        <v>111</v>
      </c>
      <c r="H81" s="195" t="s">
        <v>112</v>
      </c>
      <c r="I81" s="196" t="s">
        <v>113</v>
      </c>
      <c r="J81" s="196" t="s">
        <v>114</v>
      </c>
      <c r="K81" s="195" t="s">
        <v>103</v>
      </c>
      <c r="L81" s="197" t="s">
        <v>115</v>
      </c>
      <c r="M81" s="198"/>
      <c r="N81" s="90" t="s">
        <v>20</v>
      </c>
      <c r="O81" s="91" t="s">
        <v>41</v>
      </c>
      <c r="P81" s="91" t="s">
        <v>116</v>
      </c>
      <c r="Q81" s="91" t="s">
        <v>117</v>
      </c>
      <c r="R81" s="91" t="s">
        <v>118</v>
      </c>
      <c r="S81" s="91" t="s">
        <v>119</v>
      </c>
      <c r="T81" s="91" t="s">
        <v>120</v>
      </c>
      <c r="U81" s="91" t="s">
        <v>121</v>
      </c>
      <c r="V81" s="91" t="s">
        <v>122</v>
      </c>
      <c r="W81" s="91" t="s">
        <v>123</v>
      </c>
      <c r="X81" s="92" t="s">
        <v>124</v>
      </c>
      <c r="Y81" s="192"/>
      <c r="Z81" s="192"/>
      <c r="AA81" s="192"/>
      <c r="AB81" s="192"/>
      <c r="AC81" s="192"/>
      <c r="AD81" s="192"/>
      <c r="AE81" s="192"/>
    </row>
    <row r="82" s="2" customFormat="1" ht="22.8" customHeight="1">
      <c r="A82" s="36"/>
      <c r="B82" s="37"/>
      <c r="C82" s="97" t="s">
        <v>125</v>
      </c>
      <c r="D82" s="38"/>
      <c r="E82" s="38"/>
      <c r="F82" s="38"/>
      <c r="G82" s="38"/>
      <c r="H82" s="38"/>
      <c r="I82" s="135"/>
      <c r="J82" s="135"/>
      <c r="K82" s="199">
        <f>BK82</f>
        <v>0</v>
      </c>
      <c r="L82" s="38"/>
      <c r="M82" s="42"/>
      <c r="N82" s="93"/>
      <c r="O82" s="200"/>
      <c r="P82" s="94"/>
      <c r="Q82" s="201">
        <f>Q83+SUM(Q84:Q126)</f>
        <v>0</v>
      </c>
      <c r="R82" s="201">
        <f>R83+SUM(R84:R126)</f>
        <v>0</v>
      </c>
      <c r="S82" s="94"/>
      <c r="T82" s="202">
        <f>T83+SUM(T84:T126)</f>
        <v>0</v>
      </c>
      <c r="U82" s="94"/>
      <c r="V82" s="202">
        <f>V83+SUM(V84:V126)</f>
        <v>0</v>
      </c>
      <c r="W82" s="94"/>
      <c r="X82" s="203">
        <f>X83+SUM(X84:X126)</f>
        <v>0</v>
      </c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104</v>
      </c>
      <c r="BK82" s="204">
        <f>BK83+SUM(BK84:BK126)</f>
        <v>0</v>
      </c>
    </row>
    <row r="83" s="2" customFormat="1" ht="16.5" customHeight="1">
      <c r="A83" s="36"/>
      <c r="B83" s="37"/>
      <c r="C83" s="205" t="s">
        <v>81</v>
      </c>
      <c r="D83" s="205" t="s">
        <v>126</v>
      </c>
      <c r="E83" s="206" t="s">
        <v>453</v>
      </c>
      <c r="F83" s="207" t="s">
        <v>454</v>
      </c>
      <c r="G83" s="208" t="s">
        <v>193</v>
      </c>
      <c r="H83" s="209">
        <v>30</v>
      </c>
      <c r="I83" s="210"/>
      <c r="J83" s="211"/>
      <c r="K83" s="212">
        <f>ROUND(P83*H83,2)</f>
        <v>0</v>
      </c>
      <c r="L83" s="207" t="s">
        <v>20</v>
      </c>
      <c r="M83" s="213"/>
      <c r="N83" s="214" t="s">
        <v>20</v>
      </c>
      <c r="O83" s="215" t="s">
        <v>42</v>
      </c>
      <c r="P83" s="216">
        <f>I83+J83</f>
        <v>0</v>
      </c>
      <c r="Q83" s="216">
        <f>ROUND(I83*H83,2)</f>
        <v>0</v>
      </c>
      <c r="R83" s="216">
        <f>ROUND(J83*H83,2)</f>
        <v>0</v>
      </c>
      <c r="S83" s="82"/>
      <c r="T83" s="217">
        <f>S83*H83</f>
        <v>0</v>
      </c>
      <c r="U83" s="217">
        <v>0</v>
      </c>
      <c r="V83" s="217">
        <f>U83*H83</f>
        <v>0</v>
      </c>
      <c r="W83" s="217">
        <v>0</v>
      </c>
      <c r="X83" s="218">
        <f>W83*H83</f>
        <v>0</v>
      </c>
      <c r="Y83" s="36"/>
      <c r="Z83" s="36"/>
      <c r="AA83" s="36"/>
      <c r="AB83" s="36"/>
      <c r="AC83" s="36"/>
      <c r="AD83" s="36"/>
      <c r="AE83" s="36"/>
      <c r="AR83" s="219" t="s">
        <v>131</v>
      </c>
      <c r="AT83" s="219" t="s">
        <v>126</v>
      </c>
      <c r="AU83" s="219" t="s">
        <v>73</v>
      </c>
      <c r="AY83" s="15" t="s">
        <v>132</v>
      </c>
      <c r="BE83" s="220">
        <f>IF(O83="základní",K83,0)</f>
        <v>0</v>
      </c>
      <c r="BF83" s="220">
        <f>IF(O83="snížená",K83,0)</f>
        <v>0</v>
      </c>
      <c r="BG83" s="220">
        <f>IF(O83="zákl. přenesená",K83,0)</f>
        <v>0</v>
      </c>
      <c r="BH83" s="220">
        <f>IF(O83="sníž. přenesená",K83,0)</f>
        <v>0</v>
      </c>
      <c r="BI83" s="220">
        <f>IF(O83="nulová",K83,0)</f>
        <v>0</v>
      </c>
      <c r="BJ83" s="15" t="s">
        <v>81</v>
      </c>
      <c r="BK83" s="220">
        <f>ROUND(P83*H83,2)</f>
        <v>0</v>
      </c>
      <c r="BL83" s="15" t="s">
        <v>133</v>
      </c>
      <c r="BM83" s="219" t="s">
        <v>83</v>
      </c>
    </row>
    <row r="84" s="2" customFormat="1">
      <c r="A84" s="36"/>
      <c r="B84" s="37"/>
      <c r="C84" s="38"/>
      <c r="D84" s="221" t="s">
        <v>134</v>
      </c>
      <c r="E84" s="38"/>
      <c r="F84" s="222" t="s">
        <v>454</v>
      </c>
      <c r="G84" s="38"/>
      <c r="H84" s="38"/>
      <c r="I84" s="135"/>
      <c r="J84" s="135"/>
      <c r="K84" s="38"/>
      <c r="L84" s="38"/>
      <c r="M84" s="42"/>
      <c r="N84" s="223"/>
      <c r="O84" s="224"/>
      <c r="P84" s="82"/>
      <c r="Q84" s="82"/>
      <c r="R84" s="82"/>
      <c r="S84" s="82"/>
      <c r="T84" s="82"/>
      <c r="U84" s="82"/>
      <c r="V84" s="82"/>
      <c r="W84" s="82"/>
      <c r="X84" s="83"/>
      <c r="Y84" s="36"/>
      <c r="Z84" s="36"/>
      <c r="AA84" s="36"/>
      <c r="AB84" s="36"/>
      <c r="AC84" s="36"/>
      <c r="AD84" s="36"/>
      <c r="AE84" s="36"/>
      <c r="AT84" s="15" t="s">
        <v>134</v>
      </c>
      <c r="AU84" s="15" t="s">
        <v>73</v>
      </c>
    </row>
    <row r="85" s="2" customFormat="1">
      <c r="A85" s="36"/>
      <c r="B85" s="37"/>
      <c r="C85" s="38"/>
      <c r="D85" s="221" t="s">
        <v>242</v>
      </c>
      <c r="E85" s="38"/>
      <c r="F85" s="250" t="s">
        <v>455</v>
      </c>
      <c r="G85" s="38"/>
      <c r="H85" s="38"/>
      <c r="I85" s="135"/>
      <c r="J85" s="135"/>
      <c r="K85" s="38"/>
      <c r="L85" s="38"/>
      <c r="M85" s="42"/>
      <c r="N85" s="223"/>
      <c r="O85" s="224"/>
      <c r="P85" s="82"/>
      <c r="Q85" s="82"/>
      <c r="R85" s="82"/>
      <c r="S85" s="82"/>
      <c r="T85" s="82"/>
      <c r="U85" s="82"/>
      <c r="V85" s="82"/>
      <c r="W85" s="82"/>
      <c r="X85" s="83"/>
      <c r="Y85" s="36"/>
      <c r="Z85" s="36"/>
      <c r="AA85" s="36"/>
      <c r="AB85" s="36"/>
      <c r="AC85" s="36"/>
      <c r="AD85" s="36"/>
      <c r="AE85" s="36"/>
      <c r="AT85" s="15" t="s">
        <v>242</v>
      </c>
      <c r="AU85" s="15" t="s">
        <v>73</v>
      </c>
    </row>
    <row r="86" s="2" customFormat="1" ht="16.5" customHeight="1">
      <c r="A86" s="36"/>
      <c r="B86" s="37"/>
      <c r="C86" s="205" t="s">
        <v>83</v>
      </c>
      <c r="D86" s="205" t="s">
        <v>126</v>
      </c>
      <c r="E86" s="206" t="s">
        <v>456</v>
      </c>
      <c r="F86" s="207" t="s">
        <v>457</v>
      </c>
      <c r="G86" s="208" t="s">
        <v>193</v>
      </c>
      <c r="H86" s="209">
        <v>10</v>
      </c>
      <c r="I86" s="210"/>
      <c r="J86" s="211"/>
      <c r="K86" s="212">
        <f>ROUND(P86*H86,2)</f>
        <v>0</v>
      </c>
      <c r="L86" s="207" t="s">
        <v>20</v>
      </c>
      <c r="M86" s="213"/>
      <c r="N86" s="214" t="s">
        <v>20</v>
      </c>
      <c r="O86" s="215" t="s">
        <v>42</v>
      </c>
      <c r="P86" s="216">
        <f>I86+J86</f>
        <v>0</v>
      </c>
      <c r="Q86" s="216">
        <f>ROUND(I86*H86,2)</f>
        <v>0</v>
      </c>
      <c r="R86" s="216">
        <f>ROUND(J86*H86,2)</f>
        <v>0</v>
      </c>
      <c r="S86" s="82"/>
      <c r="T86" s="217">
        <f>S86*H86</f>
        <v>0</v>
      </c>
      <c r="U86" s="217">
        <v>0</v>
      </c>
      <c r="V86" s="217">
        <f>U86*H86</f>
        <v>0</v>
      </c>
      <c r="W86" s="217">
        <v>0</v>
      </c>
      <c r="X86" s="218">
        <f>W86*H86</f>
        <v>0</v>
      </c>
      <c r="Y86" s="36"/>
      <c r="Z86" s="36"/>
      <c r="AA86" s="36"/>
      <c r="AB86" s="36"/>
      <c r="AC86" s="36"/>
      <c r="AD86" s="36"/>
      <c r="AE86" s="36"/>
      <c r="AR86" s="219" t="s">
        <v>131</v>
      </c>
      <c r="AT86" s="219" t="s">
        <v>126</v>
      </c>
      <c r="AU86" s="219" t="s">
        <v>73</v>
      </c>
      <c r="AY86" s="15" t="s">
        <v>132</v>
      </c>
      <c r="BE86" s="220">
        <f>IF(O86="základní",K86,0)</f>
        <v>0</v>
      </c>
      <c r="BF86" s="220">
        <f>IF(O86="snížená",K86,0)</f>
        <v>0</v>
      </c>
      <c r="BG86" s="220">
        <f>IF(O86="zákl. přenesená",K86,0)</f>
        <v>0</v>
      </c>
      <c r="BH86" s="220">
        <f>IF(O86="sníž. přenesená",K86,0)</f>
        <v>0</v>
      </c>
      <c r="BI86" s="220">
        <f>IF(O86="nulová",K86,0)</f>
        <v>0</v>
      </c>
      <c r="BJ86" s="15" t="s">
        <v>81</v>
      </c>
      <c r="BK86" s="220">
        <f>ROUND(P86*H86,2)</f>
        <v>0</v>
      </c>
      <c r="BL86" s="15" t="s">
        <v>133</v>
      </c>
      <c r="BM86" s="219" t="s">
        <v>133</v>
      </c>
    </row>
    <row r="87" s="2" customFormat="1">
      <c r="A87" s="36"/>
      <c r="B87" s="37"/>
      <c r="C87" s="38"/>
      <c r="D87" s="221" t="s">
        <v>134</v>
      </c>
      <c r="E87" s="38"/>
      <c r="F87" s="222" t="s">
        <v>457</v>
      </c>
      <c r="G87" s="38"/>
      <c r="H87" s="38"/>
      <c r="I87" s="135"/>
      <c r="J87" s="135"/>
      <c r="K87" s="38"/>
      <c r="L87" s="38"/>
      <c r="M87" s="42"/>
      <c r="N87" s="223"/>
      <c r="O87" s="224"/>
      <c r="P87" s="82"/>
      <c r="Q87" s="82"/>
      <c r="R87" s="82"/>
      <c r="S87" s="82"/>
      <c r="T87" s="82"/>
      <c r="U87" s="82"/>
      <c r="V87" s="82"/>
      <c r="W87" s="82"/>
      <c r="X87" s="83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73</v>
      </c>
    </row>
    <row r="88" s="2" customFormat="1">
      <c r="A88" s="36"/>
      <c r="B88" s="37"/>
      <c r="C88" s="38"/>
      <c r="D88" s="221" t="s">
        <v>242</v>
      </c>
      <c r="E88" s="38"/>
      <c r="F88" s="250" t="s">
        <v>458</v>
      </c>
      <c r="G88" s="38"/>
      <c r="H88" s="38"/>
      <c r="I88" s="135"/>
      <c r="J88" s="135"/>
      <c r="K88" s="38"/>
      <c r="L88" s="38"/>
      <c r="M88" s="42"/>
      <c r="N88" s="223"/>
      <c r="O88" s="224"/>
      <c r="P88" s="82"/>
      <c r="Q88" s="82"/>
      <c r="R88" s="82"/>
      <c r="S88" s="82"/>
      <c r="T88" s="82"/>
      <c r="U88" s="82"/>
      <c r="V88" s="82"/>
      <c r="W88" s="82"/>
      <c r="X88" s="83"/>
      <c r="Y88" s="36"/>
      <c r="Z88" s="36"/>
      <c r="AA88" s="36"/>
      <c r="AB88" s="36"/>
      <c r="AC88" s="36"/>
      <c r="AD88" s="36"/>
      <c r="AE88" s="36"/>
      <c r="AT88" s="15" t="s">
        <v>242</v>
      </c>
      <c r="AU88" s="15" t="s">
        <v>73</v>
      </c>
    </row>
    <row r="89" s="2" customFormat="1" ht="16.5" customHeight="1">
      <c r="A89" s="36"/>
      <c r="B89" s="37"/>
      <c r="C89" s="205" t="s">
        <v>140</v>
      </c>
      <c r="D89" s="205" t="s">
        <v>126</v>
      </c>
      <c r="E89" s="206" t="s">
        <v>459</v>
      </c>
      <c r="F89" s="207" t="s">
        <v>460</v>
      </c>
      <c r="G89" s="208" t="s">
        <v>193</v>
      </c>
      <c r="H89" s="209">
        <v>35</v>
      </c>
      <c r="I89" s="210"/>
      <c r="J89" s="211"/>
      <c r="K89" s="212">
        <f>ROUND(P89*H89,2)</f>
        <v>0</v>
      </c>
      <c r="L89" s="207" t="s">
        <v>20</v>
      </c>
      <c r="M89" s="213"/>
      <c r="N89" s="214" t="s">
        <v>20</v>
      </c>
      <c r="O89" s="215" t="s">
        <v>42</v>
      </c>
      <c r="P89" s="216">
        <f>I89+J89</f>
        <v>0</v>
      </c>
      <c r="Q89" s="216">
        <f>ROUND(I89*H89,2)</f>
        <v>0</v>
      </c>
      <c r="R89" s="216">
        <f>ROUND(J89*H89,2)</f>
        <v>0</v>
      </c>
      <c r="S89" s="82"/>
      <c r="T89" s="217">
        <f>S89*H89</f>
        <v>0</v>
      </c>
      <c r="U89" s="217">
        <v>0</v>
      </c>
      <c r="V89" s="217">
        <f>U89*H89</f>
        <v>0</v>
      </c>
      <c r="W89" s="217">
        <v>0</v>
      </c>
      <c r="X89" s="218">
        <f>W89*H89</f>
        <v>0</v>
      </c>
      <c r="Y89" s="36"/>
      <c r="Z89" s="36"/>
      <c r="AA89" s="36"/>
      <c r="AB89" s="36"/>
      <c r="AC89" s="36"/>
      <c r="AD89" s="36"/>
      <c r="AE89" s="36"/>
      <c r="AR89" s="219" t="s">
        <v>131</v>
      </c>
      <c r="AT89" s="219" t="s">
        <v>126</v>
      </c>
      <c r="AU89" s="219" t="s">
        <v>73</v>
      </c>
      <c r="AY89" s="15" t="s">
        <v>132</v>
      </c>
      <c r="BE89" s="220">
        <f>IF(O89="základní",K89,0)</f>
        <v>0</v>
      </c>
      <c r="BF89" s="220">
        <f>IF(O89="snížená",K89,0)</f>
        <v>0</v>
      </c>
      <c r="BG89" s="220">
        <f>IF(O89="zákl. přenesená",K89,0)</f>
        <v>0</v>
      </c>
      <c r="BH89" s="220">
        <f>IF(O89="sníž. přenesená",K89,0)</f>
        <v>0</v>
      </c>
      <c r="BI89" s="220">
        <f>IF(O89="nulová",K89,0)</f>
        <v>0</v>
      </c>
      <c r="BJ89" s="15" t="s">
        <v>81</v>
      </c>
      <c r="BK89" s="220">
        <f>ROUND(P89*H89,2)</f>
        <v>0</v>
      </c>
      <c r="BL89" s="15" t="s">
        <v>133</v>
      </c>
      <c r="BM89" s="219" t="s">
        <v>139</v>
      </c>
    </row>
    <row r="90" s="2" customFormat="1">
      <c r="A90" s="36"/>
      <c r="B90" s="37"/>
      <c r="C90" s="38"/>
      <c r="D90" s="221" t="s">
        <v>134</v>
      </c>
      <c r="E90" s="38"/>
      <c r="F90" s="222" t="s">
        <v>460</v>
      </c>
      <c r="G90" s="38"/>
      <c r="H90" s="38"/>
      <c r="I90" s="135"/>
      <c r="J90" s="135"/>
      <c r="K90" s="38"/>
      <c r="L90" s="38"/>
      <c r="M90" s="42"/>
      <c r="N90" s="223"/>
      <c r="O90" s="224"/>
      <c r="P90" s="82"/>
      <c r="Q90" s="82"/>
      <c r="R90" s="82"/>
      <c r="S90" s="82"/>
      <c r="T90" s="82"/>
      <c r="U90" s="82"/>
      <c r="V90" s="82"/>
      <c r="W90" s="82"/>
      <c r="X90" s="83"/>
      <c r="Y90" s="36"/>
      <c r="Z90" s="36"/>
      <c r="AA90" s="36"/>
      <c r="AB90" s="36"/>
      <c r="AC90" s="36"/>
      <c r="AD90" s="36"/>
      <c r="AE90" s="36"/>
      <c r="AT90" s="15" t="s">
        <v>134</v>
      </c>
      <c r="AU90" s="15" t="s">
        <v>73</v>
      </c>
    </row>
    <row r="91" s="2" customFormat="1">
      <c r="A91" s="36"/>
      <c r="B91" s="37"/>
      <c r="C91" s="38"/>
      <c r="D91" s="221" t="s">
        <v>242</v>
      </c>
      <c r="E91" s="38"/>
      <c r="F91" s="250" t="s">
        <v>461</v>
      </c>
      <c r="G91" s="38"/>
      <c r="H91" s="38"/>
      <c r="I91" s="135"/>
      <c r="J91" s="135"/>
      <c r="K91" s="38"/>
      <c r="L91" s="38"/>
      <c r="M91" s="42"/>
      <c r="N91" s="223"/>
      <c r="O91" s="224"/>
      <c r="P91" s="82"/>
      <c r="Q91" s="82"/>
      <c r="R91" s="82"/>
      <c r="S91" s="82"/>
      <c r="T91" s="82"/>
      <c r="U91" s="82"/>
      <c r="V91" s="82"/>
      <c r="W91" s="82"/>
      <c r="X91" s="83"/>
      <c r="Y91" s="36"/>
      <c r="Z91" s="36"/>
      <c r="AA91" s="36"/>
      <c r="AB91" s="36"/>
      <c r="AC91" s="36"/>
      <c r="AD91" s="36"/>
      <c r="AE91" s="36"/>
      <c r="AT91" s="15" t="s">
        <v>242</v>
      </c>
      <c r="AU91" s="15" t="s">
        <v>73</v>
      </c>
    </row>
    <row r="92" s="2" customFormat="1" ht="16.5" customHeight="1">
      <c r="A92" s="36"/>
      <c r="B92" s="37"/>
      <c r="C92" s="205" t="s">
        <v>133</v>
      </c>
      <c r="D92" s="205" t="s">
        <v>126</v>
      </c>
      <c r="E92" s="206" t="s">
        <v>462</v>
      </c>
      <c r="F92" s="207" t="s">
        <v>463</v>
      </c>
      <c r="G92" s="208" t="s">
        <v>193</v>
      </c>
      <c r="H92" s="209">
        <v>4</v>
      </c>
      <c r="I92" s="210"/>
      <c r="J92" s="211"/>
      <c r="K92" s="212">
        <f>ROUND(P92*H92,2)</f>
        <v>0</v>
      </c>
      <c r="L92" s="207" t="s">
        <v>20</v>
      </c>
      <c r="M92" s="213"/>
      <c r="N92" s="214" t="s">
        <v>20</v>
      </c>
      <c r="O92" s="215" t="s">
        <v>42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2"/>
      <c r="T92" s="217">
        <f>S92*H92</f>
        <v>0</v>
      </c>
      <c r="U92" s="217">
        <v>0</v>
      </c>
      <c r="V92" s="217">
        <f>U92*H92</f>
        <v>0</v>
      </c>
      <c r="W92" s="217">
        <v>0</v>
      </c>
      <c r="X92" s="218">
        <f>W92*H92</f>
        <v>0</v>
      </c>
      <c r="Y92" s="36"/>
      <c r="Z92" s="36"/>
      <c r="AA92" s="36"/>
      <c r="AB92" s="36"/>
      <c r="AC92" s="36"/>
      <c r="AD92" s="36"/>
      <c r="AE92" s="36"/>
      <c r="AR92" s="219" t="s">
        <v>131</v>
      </c>
      <c r="AT92" s="219" t="s">
        <v>126</v>
      </c>
      <c r="AU92" s="219" t="s">
        <v>73</v>
      </c>
      <c r="AY92" s="15" t="s">
        <v>132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5" t="s">
        <v>81</v>
      </c>
      <c r="BK92" s="220">
        <f>ROUND(P92*H92,2)</f>
        <v>0</v>
      </c>
      <c r="BL92" s="15" t="s">
        <v>133</v>
      </c>
      <c r="BM92" s="219" t="s">
        <v>131</v>
      </c>
    </row>
    <row r="93" s="2" customFormat="1">
      <c r="A93" s="36"/>
      <c r="B93" s="37"/>
      <c r="C93" s="38"/>
      <c r="D93" s="221" t="s">
        <v>134</v>
      </c>
      <c r="E93" s="38"/>
      <c r="F93" s="222" t="s">
        <v>463</v>
      </c>
      <c r="G93" s="38"/>
      <c r="H93" s="38"/>
      <c r="I93" s="135"/>
      <c r="J93" s="135"/>
      <c r="K93" s="38"/>
      <c r="L93" s="38"/>
      <c r="M93" s="42"/>
      <c r="N93" s="223"/>
      <c r="O93" s="224"/>
      <c r="P93" s="82"/>
      <c r="Q93" s="82"/>
      <c r="R93" s="82"/>
      <c r="S93" s="82"/>
      <c r="T93" s="82"/>
      <c r="U93" s="82"/>
      <c r="V93" s="82"/>
      <c r="W93" s="82"/>
      <c r="X93" s="83"/>
      <c r="Y93" s="36"/>
      <c r="Z93" s="36"/>
      <c r="AA93" s="36"/>
      <c r="AB93" s="36"/>
      <c r="AC93" s="36"/>
      <c r="AD93" s="36"/>
      <c r="AE93" s="36"/>
      <c r="AT93" s="15" t="s">
        <v>134</v>
      </c>
      <c r="AU93" s="15" t="s">
        <v>73</v>
      </c>
    </row>
    <row r="94" s="2" customFormat="1">
      <c r="A94" s="36"/>
      <c r="B94" s="37"/>
      <c r="C94" s="38"/>
      <c r="D94" s="221" t="s">
        <v>242</v>
      </c>
      <c r="E94" s="38"/>
      <c r="F94" s="250" t="s">
        <v>464</v>
      </c>
      <c r="G94" s="38"/>
      <c r="H94" s="38"/>
      <c r="I94" s="135"/>
      <c r="J94" s="135"/>
      <c r="K94" s="38"/>
      <c r="L94" s="38"/>
      <c r="M94" s="42"/>
      <c r="N94" s="223"/>
      <c r="O94" s="224"/>
      <c r="P94" s="82"/>
      <c r="Q94" s="82"/>
      <c r="R94" s="82"/>
      <c r="S94" s="82"/>
      <c r="T94" s="82"/>
      <c r="U94" s="82"/>
      <c r="V94" s="82"/>
      <c r="W94" s="82"/>
      <c r="X94" s="83"/>
      <c r="Y94" s="36"/>
      <c r="Z94" s="36"/>
      <c r="AA94" s="36"/>
      <c r="AB94" s="36"/>
      <c r="AC94" s="36"/>
      <c r="AD94" s="36"/>
      <c r="AE94" s="36"/>
      <c r="AT94" s="15" t="s">
        <v>242</v>
      </c>
      <c r="AU94" s="15" t="s">
        <v>73</v>
      </c>
    </row>
    <row r="95" s="2" customFormat="1" ht="16.5" customHeight="1">
      <c r="A95" s="36"/>
      <c r="B95" s="37"/>
      <c r="C95" s="205" t="s">
        <v>149</v>
      </c>
      <c r="D95" s="205" t="s">
        <v>126</v>
      </c>
      <c r="E95" s="206" t="s">
        <v>465</v>
      </c>
      <c r="F95" s="207" t="s">
        <v>466</v>
      </c>
      <c r="G95" s="208" t="s">
        <v>193</v>
      </c>
      <c r="H95" s="209">
        <v>2</v>
      </c>
      <c r="I95" s="210"/>
      <c r="J95" s="211"/>
      <c r="K95" s="212">
        <f>ROUND(P95*H95,2)</f>
        <v>0</v>
      </c>
      <c r="L95" s="207" t="s">
        <v>20</v>
      </c>
      <c r="M95" s="213"/>
      <c r="N95" s="214" t="s">
        <v>20</v>
      </c>
      <c r="O95" s="215" t="s">
        <v>42</v>
      </c>
      <c r="P95" s="216">
        <f>I95+J95</f>
        <v>0</v>
      </c>
      <c r="Q95" s="216">
        <f>ROUND(I95*H95,2)</f>
        <v>0</v>
      </c>
      <c r="R95" s="216">
        <f>ROUND(J95*H95,2)</f>
        <v>0</v>
      </c>
      <c r="S95" s="82"/>
      <c r="T95" s="217">
        <f>S95*H95</f>
        <v>0</v>
      </c>
      <c r="U95" s="217">
        <v>0</v>
      </c>
      <c r="V95" s="217">
        <f>U95*H95</f>
        <v>0</v>
      </c>
      <c r="W95" s="217">
        <v>0</v>
      </c>
      <c r="X95" s="218">
        <f>W95*H95</f>
        <v>0</v>
      </c>
      <c r="Y95" s="36"/>
      <c r="Z95" s="36"/>
      <c r="AA95" s="36"/>
      <c r="AB95" s="36"/>
      <c r="AC95" s="36"/>
      <c r="AD95" s="36"/>
      <c r="AE95" s="36"/>
      <c r="AR95" s="219" t="s">
        <v>131</v>
      </c>
      <c r="AT95" s="219" t="s">
        <v>126</v>
      </c>
      <c r="AU95" s="219" t="s">
        <v>73</v>
      </c>
      <c r="AY95" s="15" t="s">
        <v>132</v>
      </c>
      <c r="BE95" s="220">
        <f>IF(O95="základní",K95,0)</f>
        <v>0</v>
      </c>
      <c r="BF95" s="220">
        <f>IF(O95="snížená",K95,0)</f>
        <v>0</v>
      </c>
      <c r="BG95" s="220">
        <f>IF(O95="zákl. přenesená",K95,0)</f>
        <v>0</v>
      </c>
      <c r="BH95" s="220">
        <f>IF(O95="sníž. přenesená",K95,0)</f>
        <v>0</v>
      </c>
      <c r="BI95" s="220">
        <f>IF(O95="nulová",K95,0)</f>
        <v>0</v>
      </c>
      <c r="BJ95" s="15" t="s">
        <v>81</v>
      </c>
      <c r="BK95" s="220">
        <f>ROUND(P95*H95,2)</f>
        <v>0</v>
      </c>
      <c r="BL95" s="15" t="s">
        <v>133</v>
      </c>
      <c r="BM95" s="219" t="s">
        <v>156</v>
      </c>
    </row>
    <row r="96" s="2" customFormat="1">
      <c r="A96" s="36"/>
      <c r="B96" s="37"/>
      <c r="C96" s="38"/>
      <c r="D96" s="221" t="s">
        <v>134</v>
      </c>
      <c r="E96" s="38"/>
      <c r="F96" s="222" t="s">
        <v>466</v>
      </c>
      <c r="G96" s="38"/>
      <c r="H96" s="38"/>
      <c r="I96" s="135"/>
      <c r="J96" s="135"/>
      <c r="K96" s="38"/>
      <c r="L96" s="38"/>
      <c r="M96" s="42"/>
      <c r="N96" s="223"/>
      <c r="O96" s="224"/>
      <c r="P96" s="82"/>
      <c r="Q96" s="82"/>
      <c r="R96" s="82"/>
      <c r="S96" s="82"/>
      <c r="T96" s="82"/>
      <c r="U96" s="82"/>
      <c r="V96" s="82"/>
      <c r="W96" s="82"/>
      <c r="X96" s="83"/>
      <c r="Y96" s="36"/>
      <c r="Z96" s="36"/>
      <c r="AA96" s="36"/>
      <c r="AB96" s="36"/>
      <c r="AC96" s="36"/>
      <c r="AD96" s="36"/>
      <c r="AE96" s="36"/>
      <c r="AT96" s="15" t="s">
        <v>134</v>
      </c>
      <c r="AU96" s="15" t="s">
        <v>73</v>
      </c>
    </row>
    <row r="97" s="2" customFormat="1">
      <c r="A97" s="36"/>
      <c r="B97" s="37"/>
      <c r="C97" s="38"/>
      <c r="D97" s="221" t="s">
        <v>242</v>
      </c>
      <c r="E97" s="38"/>
      <c r="F97" s="250" t="s">
        <v>467</v>
      </c>
      <c r="G97" s="38"/>
      <c r="H97" s="38"/>
      <c r="I97" s="135"/>
      <c r="J97" s="135"/>
      <c r="K97" s="38"/>
      <c r="L97" s="38"/>
      <c r="M97" s="42"/>
      <c r="N97" s="223"/>
      <c r="O97" s="224"/>
      <c r="P97" s="82"/>
      <c r="Q97" s="82"/>
      <c r="R97" s="82"/>
      <c r="S97" s="82"/>
      <c r="T97" s="82"/>
      <c r="U97" s="82"/>
      <c r="V97" s="82"/>
      <c r="W97" s="82"/>
      <c r="X97" s="83"/>
      <c r="Y97" s="36"/>
      <c r="Z97" s="36"/>
      <c r="AA97" s="36"/>
      <c r="AB97" s="36"/>
      <c r="AC97" s="36"/>
      <c r="AD97" s="36"/>
      <c r="AE97" s="36"/>
      <c r="AT97" s="15" t="s">
        <v>242</v>
      </c>
      <c r="AU97" s="15" t="s">
        <v>73</v>
      </c>
    </row>
    <row r="98" s="2" customFormat="1" ht="16.5" customHeight="1">
      <c r="A98" s="36"/>
      <c r="B98" s="37"/>
      <c r="C98" s="205" t="s">
        <v>139</v>
      </c>
      <c r="D98" s="205" t="s">
        <v>126</v>
      </c>
      <c r="E98" s="206" t="s">
        <v>468</v>
      </c>
      <c r="F98" s="207" t="s">
        <v>469</v>
      </c>
      <c r="G98" s="208" t="s">
        <v>470</v>
      </c>
      <c r="H98" s="209">
        <v>12</v>
      </c>
      <c r="I98" s="210"/>
      <c r="J98" s="211"/>
      <c r="K98" s="212">
        <f>ROUND(P98*H98,2)</f>
        <v>0</v>
      </c>
      <c r="L98" s="207" t="s">
        <v>20</v>
      </c>
      <c r="M98" s="213"/>
      <c r="N98" s="214" t="s">
        <v>20</v>
      </c>
      <c r="O98" s="215" t="s">
        <v>42</v>
      </c>
      <c r="P98" s="216">
        <f>I98+J98</f>
        <v>0</v>
      </c>
      <c r="Q98" s="216">
        <f>ROUND(I98*H98,2)</f>
        <v>0</v>
      </c>
      <c r="R98" s="216">
        <f>ROUND(J98*H98,2)</f>
        <v>0</v>
      </c>
      <c r="S98" s="82"/>
      <c r="T98" s="217">
        <f>S98*H98</f>
        <v>0</v>
      </c>
      <c r="U98" s="217">
        <v>0</v>
      </c>
      <c r="V98" s="217">
        <f>U98*H98</f>
        <v>0</v>
      </c>
      <c r="W98" s="217">
        <v>0</v>
      </c>
      <c r="X98" s="218">
        <f>W98*H98</f>
        <v>0</v>
      </c>
      <c r="Y98" s="36"/>
      <c r="Z98" s="36"/>
      <c r="AA98" s="36"/>
      <c r="AB98" s="36"/>
      <c r="AC98" s="36"/>
      <c r="AD98" s="36"/>
      <c r="AE98" s="36"/>
      <c r="AR98" s="219" t="s">
        <v>131</v>
      </c>
      <c r="AT98" s="219" t="s">
        <v>126</v>
      </c>
      <c r="AU98" s="219" t="s">
        <v>73</v>
      </c>
      <c r="AY98" s="15" t="s">
        <v>132</v>
      </c>
      <c r="BE98" s="220">
        <f>IF(O98="základní",K98,0)</f>
        <v>0</v>
      </c>
      <c r="BF98" s="220">
        <f>IF(O98="snížená",K98,0)</f>
        <v>0</v>
      </c>
      <c r="BG98" s="220">
        <f>IF(O98="zákl. přenesená",K98,0)</f>
        <v>0</v>
      </c>
      <c r="BH98" s="220">
        <f>IF(O98="sníž. přenesená",K98,0)</f>
        <v>0</v>
      </c>
      <c r="BI98" s="220">
        <f>IF(O98="nulová",K98,0)</f>
        <v>0</v>
      </c>
      <c r="BJ98" s="15" t="s">
        <v>81</v>
      </c>
      <c r="BK98" s="220">
        <f>ROUND(P98*H98,2)</f>
        <v>0</v>
      </c>
      <c r="BL98" s="15" t="s">
        <v>133</v>
      </c>
      <c r="BM98" s="219" t="s">
        <v>144</v>
      </c>
    </row>
    <row r="99" s="2" customFormat="1">
      <c r="A99" s="36"/>
      <c r="B99" s="37"/>
      <c r="C99" s="38"/>
      <c r="D99" s="221" t="s">
        <v>134</v>
      </c>
      <c r="E99" s="38"/>
      <c r="F99" s="222" t="s">
        <v>469</v>
      </c>
      <c r="G99" s="38"/>
      <c r="H99" s="38"/>
      <c r="I99" s="135"/>
      <c r="J99" s="135"/>
      <c r="K99" s="38"/>
      <c r="L99" s="38"/>
      <c r="M99" s="42"/>
      <c r="N99" s="223"/>
      <c r="O99" s="224"/>
      <c r="P99" s="82"/>
      <c r="Q99" s="82"/>
      <c r="R99" s="82"/>
      <c r="S99" s="82"/>
      <c r="T99" s="82"/>
      <c r="U99" s="82"/>
      <c r="V99" s="82"/>
      <c r="W99" s="82"/>
      <c r="X99" s="83"/>
      <c r="Y99" s="36"/>
      <c r="Z99" s="36"/>
      <c r="AA99" s="36"/>
      <c r="AB99" s="36"/>
      <c r="AC99" s="36"/>
      <c r="AD99" s="36"/>
      <c r="AE99" s="36"/>
      <c r="AT99" s="15" t="s">
        <v>134</v>
      </c>
      <c r="AU99" s="15" t="s">
        <v>73</v>
      </c>
    </row>
    <row r="100" s="2" customFormat="1">
      <c r="A100" s="36"/>
      <c r="B100" s="37"/>
      <c r="C100" s="38"/>
      <c r="D100" s="221" t="s">
        <v>242</v>
      </c>
      <c r="E100" s="38"/>
      <c r="F100" s="250" t="s">
        <v>471</v>
      </c>
      <c r="G100" s="38"/>
      <c r="H100" s="38"/>
      <c r="I100" s="135"/>
      <c r="J100" s="135"/>
      <c r="K100" s="38"/>
      <c r="L100" s="38"/>
      <c r="M100" s="42"/>
      <c r="N100" s="223"/>
      <c r="O100" s="224"/>
      <c r="P100" s="82"/>
      <c r="Q100" s="82"/>
      <c r="R100" s="82"/>
      <c r="S100" s="82"/>
      <c r="T100" s="82"/>
      <c r="U100" s="82"/>
      <c r="V100" s="82"/>
      <c r="W100" s="82"/>
      <c r="X100" s="83"/>
      <c r="Y100" s="36"/>
      <c r="Z100" s="36"/>
      <c r="AA100" s="36"/>
      <c r="AB100" s="36"/>
      <c r="AC100" s="36"/>
      <c r="AD100" s="36"/>
      <c r="AE100" s="36"/>
      <c r="AT100" s="15" t="s">
        <v>242</v>
      </c>
      <c r="AU100" s="15" t="s">
        <v>73</v>
      </c>
    </row>
    <row r="101" s="2" customFormat="1" ht="16.5" customHeight="1">
      <c r="A101" s="36"/>
      <c r="B101" s="37"/>
      <c r="C101" s="205" t="s">
        <v>153</v>
      </c>
      <c r="D101" s="205" t="s">
        <v>126</v>
      </c>
      <c r="E101" s="206" t="s">
        <v>472</v>
      </c>
      <c r="F101" s="207" t="s">
        <v>473</v>
      </c>
      <c r="G101" s="208" t="s">
        <v>470</v>
      </c>
      <c r="H101" s="209">
        <v>7</v>
      </c>
      <c r="I101" s="210"/>
      <c r="J101" s="211"/>
      <c r="K101" s="212">
        <f>ROUND(P101*H101,2)</f>
        <v>0</v>
      </c>
      <c r="L101" s="207" t="s">
        <v>20</v>
      </c>
      <c r="M101" s="213"/>
      <c r="N101" s="214" t="s">
        <v>20</v>
      </c>
      <c r="O101" s="215" t="s">
        <v>42</v>
      </c>
      <c r="P101" s="216">
        <f>I101+J101</f>
        <v>0</v>
      </c>
      <c r="Q101" s="216">
        <f>ROUND(I101*H101,2)</f>
        <v>0</v>
      </c>
      <c r="R101" s="216">
        <f>ROUND(J101*H101,2)</f>
        <v>0</v>
      </c>
      <c r="S101" s="82"/>
      <c r="T101" s="217">
        <f>S101*H101</f>
        <v>0</v>
      </c>
      <c r="U101" s="217">
        <v>0</v>
      </c>
      <c r="V101" s="217">
        <f>U101*H101</f>
        <v>0</v>
      </c>
      <c r="W101" s="217">
        <v>0</v>
      </c>
      <c r="X101" s="218">
        <f>W101*H101</f>
        <v>0</v>
      </c>
      <c r="Y101" s="36"/>
      <c r="Z101" s="36"/>
      <c r="AA101" s="36"/>
      <c r="AB101" s="36"/>
      <c r="AC101" s="36"/>
      <c r="AD101" s="36"/>
      <c r="AE101" s="36"/>
      <c r="AR101" s="219" t="s">
        <v>131</v>
      </c>
      <c r="AT101" s="219" t="s">
        <v>126</v>
      </c>
      <c r="AU101" s="219" t="s">
        <v>73</v>
      </c>
      <c r="AY101" s="15" t="s">
        <v>132</v>
      </c>
      <c r="BE101" s="220">
        <f>IF(O101="základní",K101,0)</f>
        <v>0</v>
      </c>
      <c r="BF101" s="220">
        <f>IF(O101="snížená",K101,0)</f>
        <v>0</v>
      </c>
      <c r="BG101" s="220">
        <f>IF(O101="zákl. přenesená",K101,0)</f>
        <v>0</v>
      </c>
      <c r="BH101" s="220">
        <f>IF(O101="sníž. přenesená",K101,0)</f>
        <v>0</v>
      </c>
      <c r="BI101" s="220">
        <f>IF(O101="nulová",K101,0)</f>
        <v>0</v>
      </c>
      <c r="BJ101" s="15" t="s">
        <v>81</v>
      </c>
      <c r="BK101" s="220">
        <f>ROUND(P101*H101,2)</f>
        <v>0</v>
      </c>
      <c r="BL101" s="15" t="s">
        <v>133</v>
      </c>
      <c r="BM101" s="219" t="s">
        <v>178</v>
      </c>
    </row>
    <row r="102" s="2" customFormat="1">
      <c r="A102" s="36"/>
      <c r="B102" s="37"/>
      <c r="C102" s="38"/>
      <c r="D102" s="221" t="s">
        <v>134</v>
      </c>
      <c r="E102" s="38"/>
      <c r="F102" s="222" t="s">
        <v>473</v>
      </c>
      <c r="G102" s="38"/>
      <c r="H102" s="38"/>
      <c r="I102" s="135"/>
      <c r="J102" s="135"/>
      <c r="K102" s="38"/>
      <c r="L102" s="38"/>
      <c r="M102" s="42"/>
      <c r="N102" s="223"/>
      <c r="O102" s="224"/>
      <c r="P102" s="82"/>
      <c r="Q102" s="82"/>
      <c r="R102" s="82"/>
      <c r="S102" s="82"/>
      <c r="T102" s="82"/>
      <c r="U102" s="82"/>
      <c r="V102" s="82"/>
      <c r="W102" s="82"/>
      <c r="X102" s="83"/>
      <c r="Y102" s="36"/>
      <c r="Z102" s="36"/>
      <c r="AA102" s="36"/>
      <c r="AB102" s="36"/>
      <c r="AC102" s="36"/>
      <c r="AD102" s="36"/>
      <c r="AE102" s="36"/>
      <c r="AT102" s="15" t="s">
        <v>134</v>
      </c>
      <c r="AU102" s="15" t="s">
        <v>73</v>
      </c>
    </row>
    <row r="103" s="2" customFormat="1">
      <c r="A103" s="36"/>
      <c r="B103" s="37"/>
      <c r="C103" s="38"/>
      <c r="D103" s="221" t="s">
        <v>242</v>
      </c>
      <c r="E103" s="38"/>
      <c r="F103" s="250" t="s">
        <v>474</v>
      </c>
      <c r="G103" s="38"/>
      <c r="H103" s="38"/>
      <c r="I103" s="135"/>
      <c r="J103" s="135"/>
      <c r="K103" s="38"/>
      <c r="L103" s="38"/>
      <c r="M103" s="42"/>
      <c r="N103" s="223"/>
      <c r="O103" s="224"/>
      <c r="P103" s="82"/>
      <c r="Q103" s="82"/>
      <c r="R103" s="82"/>
      <c r="S103" s="82"/>
      <c r="T103" s="82"/>
      <c r="U103" s="82"/>
      <c r="V103" s="82"/>
      <c r="W103" s="82"/>
      <c r="X103" s="83"/>
      <c r="Y103" s="36"/>
      <c r="Z103" s="36"/>
      <c r="AA103" s="36"/>
      <c r="AB103" s="36"/>
      <c r="AC103" s="36"/>
      <c r="AD103" s="36"/>
      <c r="AE103" s="36"/>
      <c r="AT103" s="15" t="s">
        <v>242</v>
      </c>
      <c r="AU103" s="15" t="s">
        <v>73</v>
      </c>
    </row>
    <row r="104" s="2" customFormat="1" ht="16.5" customHeight="1">
      <c r="A104" s="36"/>
      <c r="B104" s="37"/>
      <c r="C104" s="205" t="s">
        <v>131</v>
      </c>
      <c r="D104" s="205" t="s">
        <v>126</v>
      </c>
      <c r="E104" s="206" t="s">
        <v>475</v>
      </c>
      <c r="F104" s="207" t="s">
        <v>476</v>
      </c>
      <c r="G104" s="208" t="s">
        <v>193</v>
      </c>
      <c r="H104" s="209">
        <v>4</v>
      </c>
      <c r="I104" s="210"/>
      <c r="J104" s="211"/>
      <c r="K104" s="212">
        <f>ROUND(P104*H104,2)</f>
        <v>0</v>
      </c>
      <c r="L104" s="207" t="s">
        <v>20</v>
      </c>
      <c r="M104" s="213"/>
      <c r="N104" s="214" t="s">
        <v>20</v>
      </c>
      <c r="O104" s="215" t="s">
        <v>42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2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8">
        <f>W104*H104</f>
        <v>0</v>
      </c>
      <c r="Y104" s="36"/>
      <c r="Z104" s="36"/>
      <c r="AA104" s="36"/>
      <c r="AB104" s="36"/>
      <c r="AC104" s="36"/>
      <c r="AD104" s="36"/>
      <c r="AE104" s="36"/>
      <c r="AR104" s="219" t="s">
        <v>131</v>
      </c>
      <c r="AT104" s="219" t="s">
        <v>126</v>
      </c>
      <c r="AU104" s="219" t="s">
        <v>73</v>
      </c>
      <c r="AY104" s="15" t="s">
        <v>132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5" t="s">
        <v>81</v>
      </c>
      <c r="BK104" s="220">
        <f>ROUND(P104*H104,2)</f>
        <v>0</v>
      </c>
      <c r="BL104" s="15" t="s">
        <v>133</v>
      </c>
      <c r="BM104" s="219" t="s">
        <v>186</v>
      </c>
    </row>
    <row r="105" s="2" customFormat="1">
      <c r="A105" s="36"/>
      <c r="B105" s="37"/>
      <c r="C105" s="38"/>
      <c r="D105" s="221" t="s">
        <v>134</v>
      </c>
      <c r="E105" s="38"/>
      <c r="F105" s="222" t="s">
        <v>476</v>
      </c>
      <c r="G105" s="38"/>
      <c r="H105" s="38"/>
      <c r="I105" s="135"/>
      <c r="J105" s="135"/>
      <c r="K105" s="38"/>
      <c r="L105" s="38"/>
      <c r="M105" s="42"/>
      <c r="N105" s="223"/>
      <c r="O105" s="224"/>
      <c r="P105" s="82"/>
      <c r="Q105" s="82"/>
      <c r="R105" s="82"/>
      <c r="S105" s="82"/>
      <c r="T105" s="82"/>
      <c r="U105" s="82"/>
      <c r="V105" s="82"/>
      <c r="W105" s="82"/>
      <c r="X105" s="83"/>
      <c r="Y105" s="36"/>
      <c r="Z105" s="36"/>
      <c r="AA105" s="36"/>
      <c r="AB105" s="36"/>
      <c r="AC105" s="36"/>
      <c r="AD105" s="36"/>
      <c r="AE105" s="36"/>
      <c r="AT105" s="15" t="s">
        <v>134</v>
      </c>
      <c r="AU105" s="15" t="s">
        <v>73</v>
      </c>
    </row>
    <row r="106" s="2" customFormat="1">
      <c r="A106" s="36"/>
      <c r="B106" s="37"/>
      <c r="C106" s="38"/>
      <c r="D106" s="221" t="s">
        <v>242</v>
      </c>
      <c r="E106" s="38"/>
      <c r="F106" s="250" t="s">
        <v>477</v>
      </c>
      <c r="G106" s="38"/>
      <c r="H106" s="38"/>
      <c r="I106" s="135"/>
      <c r="J106" s="135"/>
      <c r="K106" s="38"/>
      <c r="L106" s="38"/>
      <c r="M106" s="42"/>
      <c r="N106" s="223"/>
      <c r="O106" s="224"/>
      <c r="P106" s="82"/>
      <c r="Q106" s="82"/>
      <c r="R106" s="82"/>
      <c r="S106" s="82"/>
      <c r="T106" s="82"/>
      <c r="U106" s="82"/>
      <c r="V106" s="82"/>
      <c r="W106" s="82"/>
      <c r="X106" s="83"/>
      <c r="Y106" s="36"/>
      <c r="Z106" s="36"/>
      <c r="AA106" s="36"/>
      <c r="AB106" s="36"/>
      <c r="AC106" s="36"/>
      <c r="AD106" s="36"/>
      <c r="AE106" s="36"/>
      <c r="AT106" s="15" t="s">
        <v>242</v>
      </c>
      <c r="AU106" s="15" t="s">
        <v>73</v>
      </c>
    </row>
    <row r="107" s="2" customFormat="1" ht="16.5" customHeight="1">
      <c r="A107" s="36"/>
      <c r="B107" s="37"/>
      <c r="C107" s="205" t="s">
        <v>156</v>
      </c>
      <c r="D107" s="205" t="s">
        <v>126</v>
      </c>
      <c r="E107" s="206" t="s">
        <v>478</v>
      </c>
      <c r="F107" s="207" t="s">
        <v>479</v>
      </c>
      <c r="G107" s="208" t="s">
        <v>193</v>
      </c>
      <c r="H107" s="209">
        <v>4</v>
      </c>
      <c r="I107" s="210"/>
      <c r="J107" s="211"/>
      <c r="K107" s="212">
        <f>ROUND(P107*H107,2)</f>
        <v>0</v>
      </c>
      <c r="L107" s="207" t="s">
        <v>20</v>
      </c>
      <c r="M107" s="213"/>
      <c r="N107" s="214" t="s">
        <v>20</v>
      </c>
      <c r="O107" s="215" t="s">
        <v>42</v>
      </c>
      <c r="P107" s="216">
        <f>I107+J107</f>
        <v>0</v>
      </c>
      <c r="Q107" s="216">
        <f>ROUND(I107*H107,2)</f>
        <v>0</v>
      </c>
      <c r="R107" s="216">
        <f>ROUND(J107*H107,2)</f>
        <v>0</v>
      </c>
      <c r="S107" s="82"/>
      <c r="T107" s="217">
        <f>S107*H107</f>
        <v>0</v>
      </c>
      <c r="U107" s="217">
        <v>0</v>
      </c>
      <c r="V107" s="217">
        <f>U107*H107</f>
        <v>0</v>
      </c>
      <c r="W107" s="217">
        <v>0</v>
      </c>
      <c r="X107" s="218">
        <f>W107*H107</f>
        <v>0</v>
      </c>
      <c r="Y107" s="36"/>
      <c r="Z107" s="36"/>
      <c r="AA107" s="36"/>
      <c r="AB107" s="36"/>
      <c r="AC107" s="36"/>
      <c r="AD107" s="36"/>
      <c r="AE107" s="36"/>
      <c r="AR107" s="219" t="s">
        <v>131</v>
      </c>
      <c r="AT107" s="219" t="s">
        <v>126</v>
      </c>
      <c r="AU107" s="219" t="s">
        <v>73</v>
      </c>
      <c r="AY107" s="15" t="s">
        <v>132</v>
      </c>
      <c r="BE107" s="220">
        <f>IF(O107="základní",K107,0)</f>
        <v>0</v>
      </c>
      <c r="BF107" s="220">
        <f>IF(O107="snížená",K107,0)</f>
        <v>0</v>
      </c>
      <c r="BG107" s="220">
        <f>IF(O107="zákl. přenesená",K107,0)</f>
        <v>0</v>
      </c>
      <c r="BH107" s="220">
        <f>IF(O107="sníž. přenesená",K107,0)</f>
        <v>0</v>
      </c>
      <c r="BI107" s="220">
        <f>IF(O107="nulová",K107,0)</f>
        <v>0</v>
      </c>
      <c r="BJ107" s="15" t="s">
        <v>81</v>
      </c>
      <c r="BK107" s="220">
        <f>ROUND(P107*H107,2)</f>
        <v>0</v>
      </c>
      <c r="BL107" s="15" t="s">
        <v>133</v>
      </c>
      <c r="BM107" s="219" t="s">
        <v>159</v>
      </c>
    </row>
    <row r="108" s="2" customFormat="1">
      <c r="A108" s="36"/>
      <c r="B108" s="37"/>
      <c r="C108" s="38"/>
      <c r="D108" s="221" t="s">
        <v>134</v>
      </c>
      <c r="E108" s="38"/>
      <c r="F108" s="222" t="s">
        <v>479</v>
      </c>
      <c r="G108" s="38"/>
      <c r="H108" s="38"/>
      <c r="I108" s="135"/>
      <c r="J108" s="135"/>
      <c r="K108" s="38"/>
      <c r="L108" s="38"/>
      <c r="M108" s="42"/>
      <c r="N108" s="223"/>
      <c r="O108" s="224"/>
      <c r="P108" s="82"/>
      <c r="Q108" s="82"/>
      <c r="R108" s="82"/>
      <c r="S108" s="82"/>
      <c r="T108" s="82"/>
      <c r="U108" s="82"/>
      <c r="V108" s="82"/>
      <c r="W108" s="82"/>
      <c r="X108" s="83"/>
      <c r="Y108" s="36"/>
      <c r="Z108" s="36"/>
      <c r="AA108" s="36"/>
      <c r="AB108" s="36"/>
      <c r="AC108" s="36"/>
      <c r="AD108" s="36"/>
      <c r="AE108" s="36"/>
      <c r="AT108" s="15" t="s">
        <v>134</v>
      </c>
      <c r="AU108" s="15" t="s">
        <v>73</v>
      </c>
    </row>
    <row r="109" s="2" customFormat="1">
      <c r="A109" s="36"/>
      <c r="B109" s="37"/>
      <c r="C109" s="38"/>
      <c r="D109" s="221" t="s">
        <v>242</v>
      </c>
      <c r="E109" s="38"/>
      <c r="F109" s="250" t="s">
        <v>480</v>
      </c>
      <c r="G109" s="38"/>
      <c r="H109" s="38"/>
      <c r="I109" s="135"/>
      <c r="J109" s="135"/>
      <c r="K109" s="38"/>
      <c r="L109" s="38"/>
      <c r="M109" s="42"/>
      <c r="N109" s="223"/>
      <c r="O109" s="224"/>
      <c r="P109" s="82"/>
      <c r="Q109" s="82"/>
      <c r="R109" s="82"/>
      <c r="S109" s="82"/>
      <c r="T109" s="82"/>
      <c r="U109" s="82"/>
      <c r="V109" s="82"/>
      <c r="W109" s="82"/>
      <c r="X109" s="83"/>
      <c r="Y109" s="36"/>
      <c r="Z109" s="36"/>
      <c r="AA109" s="36"/>
      <c r="AB109" s="36"/>
      <c r="AC109" s="36"/>
      <c r="AD109" s="36"/>
      <c r="AE109" s="36"/>
      <c r="AT109" s="15" t="s">
        <v>242</v>
      </c>
      <c r="AU109" s="15" t="s">
        <v>73</v>
      </c>
    </row>
    <row r="110" s="2" customFormat="1" ht="16.5" customHeight="1">
      <c r="A110" s="36"/>
      <c r="B110" s="37"/>
      <c r="C110" s="205" t="s">
        <v>167</v>
      </c>
      <c r="D110" s="205" t="s">
        <v>126</v>
      </c>
      <c r="E110" s="206" t="s">
        <v>481</v>
      </c>
      <c r="F110" s="207" t="s">
        <v>482</v>
      </c>
      <c r="G110" s="208" t="s">
        <v>193</v>
      </c>
      <c r="H110" s="209">
        <v>30</v>
      </c>
      <c r="I110" s="210"/>
      <c r="J110" s="211"/>
      <c r="K110" s="212">
        <f>ROUND(P110*H110,2)</f>
        <v>0</v>
      </c>
      <c r="L110" s="207" t="s">
        <v>20</v>
      </c>
      <c r="M110" s="213"/>
      <c r="N110" s="214" t="s">
        <v>20</v>
      </c>
      <c r="O110" s="215" t="s">
        <v>42</v>
      </c>
      <c r="P110" s="216">
        <f>I110+J110</f>
        <v>0</v>
      </c>
      <c r="Q110" s="216">
        <f>ROUND(I110*H110,2)</f>
        <v>0</v>
      </c>
      <c r="R110" s="216">
        <f>ROUND(J110*H110,2)</f>
        <v>0</v>
      </c>
      <c r="S110" s="82"/>
      <c r="T110" s="217">
        <f>S110*H110</f>
        <v>0</v>
      </c>
      <c r="U110" s="217">
        <v>0</v>
      </c>
      <c r="V110" s="217">
        <f>U110*H110</f>
        <v>0</v>
      </c>
      <c r="W110" s="217">
        <v>0</v>
      </c>
      <c r="X110" s="218">
        <f>W110*H110</f>
        <v>0</v>
      </c>
      <c r="Y110" s="36"/>
      <c r="Z110" s="36"/>
      <c r="AA110" s="36"/>
      <c r="AB110" s="36"/>
      <c r="AC110" s="36"/>
      <c r="AD110" s="36"/>
      <c r="AE110" s="36"/>
      <c r="AR110" s="219" t="s">
        <v>131</v>
      </c>
      <c r="AT110" s="219" t="s">
        <v>126</v>
      </c>
      <c r="AU110" s="219" t="s">
        <v>73</v>
      </c>
      <c r="AY110" s="15" t="s">
        <v>132</v>
      </c>
      <c r="BE110" s="220">
        <f>IF(O110="základní",K110,0)</f>
        <v>0</v>
      </c>
      <c r="BF110" s="220">
        <f>IF(O110="snížená",K110,0)</f>
        <v>0</v>
      </c>
      <c r="BG110" s="220">
        <f>IF(O110="zákl. přenesená",K110,0)</f>
        <v>0</v>
      </c>
      <c r="BH110" s="220">
        <f>IF(O110="sníž. přenesená",K110,0)</f>
        <v>0</v>
      </c>
      <c r="BI110" s="220">
        <f>IF(O110="nulová",K110,0)</f>
        <v>0</v>
      </c>
      <c r="BJ110" s="15" t="s">
        <v>81</v>
      </c>
      <c r="BK110" s="220">
        <f>ROUND(P110*H110,2)</f>
        <v>0</v>
      </c>
      <c r="BL110" s="15" t="s">
        <v>133</v>
      </c>
      <c r="BM110" s="219" t="s">
        <v>163</v>
      </c>
    </row>
    <row r="111" s="2" customFormat="1">
      <c r="A111" s="36"/>
      <c r="B111" s="37"/>
      <c r="C111" s="38"/>
      <c r="D111" s="221" t="s">
        <v>134</v>
      </c>
      <c r="E111" s="38"/>
      <c r="F111" s="222" t="s">
        <v>482</v>
      </c>
      <c r="G111" s="38"/>
      <c r="H111" s="38"/>
      <c r="I111" s="135"/>
      <c r="J111" s="135"/>
      <c r="K111" s="38"/>
      <c r="L111" s="38"/>
      <c r="M111" s="42"/>
      <c r="N111" s="223"/>
      <c r="O111" s="224"/>
      <c r="P111" s="82"/>
      <c r="Q111" s="82"/>
      <c r="R111" s="82"/>
      <c r="S111" s="82"/>
      <c r="T111" s="82"/>
      <c r="U111" s="82"/>
      <c r="V111" s="82"/>
      <c r="W111" s="82"/>
      <c r="X111" s="83"/>
      <c r="Y111" s="36"/>
      <c r="Z111" s="36"/>
      <c r="AA111" s="36"/>
      <c r="AB111" s="36"/>
      <c r="AC111" s="36"/>
      <c r="AD111" s="36"/>
      <c r="AE111" s="36"/>
      <c r="AT111" s="15" t="s">
        <v>134</v>
      </c>
      <c r="AU111" s="15" t="s">
        <v>73</v>
      </c>
    </row>
    <row r="112" s="2" customFormat="1">
      <c r="A112" s="36"/>
      <c r="B112" s="37"/>
      <c r="C112" s="38"/>
      <c r="D112" s="221" t="s">
        <v>242</v>
      </c>
      <c r="E112" s="38"/>
      <c r="F112" s="250" t="s">
        <v>483</v>
      </c>
      <c r="G112" s="38"/>
      <c r="H112" s="38"/>
      <c r="I112" s="135"/>
      <c r="J112" s="135"/>
      <c r="K112" s="38"/>
      <c r="L112" s="38"/>
      <c r="M112" s="42"/>
      <c r="N112" s="223"/>
      <c r="O112" s="224"/>
      <c r="P112" s="82"/>
      <c r="Q112" s="82"/>
      <c r="R112" s="82"/>
      <c r="S112" s="82"/>
      <c r="T112" s="82"/>
      <c r="U112" s="82"/>
      <c r="V112" s="82"/>
      <c r="W112" s="82"/>
      <c r="X112" s="83"/>
      <c r="Y112" s="36"/>
      <c r="Z112" s="36"/>
      <c r="AA112" s="36"/>
      <c r="AB112" s="36"/>
      <c r="AC112" s="36"/>
      <c r="AD112" s="36"/>
      <c r="AE112" s="36"/>
      <c r="AT112" s="15" t="s">
        <v>242</v>
      </c>
      <c r="AU112" s="15" t="s">
        <v>73</v>
      </c>
    </row>
    <row r="113" s="2" customFormat="1" ht="16.5" customHeight="1">
      <c r="A113" s="36"/>
      <c r="B113" s="37"/>
      <c r="C113" s="205" t="s">
        <v>144</v>
      </c>
      <c r="D113" s="205" t="s">
        <v>126</v>
      </c>
      <c r="E113" s="206" t="s">
        <v>484</v>
      </c>
      <c r="F113" s="207" t="s">
        <v>485</v>
      </c>
      <c r="G113" s="208" t="s">
        <v>486</v>
      </c>
      <c r="H113" s="209">
        <v>5</v>
      </c>
      <c r="I113" s="210"/>
      <c r="J113" s="211"/>
      <c r="K113" s="212">
        <f>ROUND(P113*H113,2)</f>
        <v>0</v>
      </c>
      <c r="L113" s="207" t="s">
        <v>20</v>
      </c>
      <c r="M113" s="213"/>
      <c r="N113" s="214" t="s">
        <v>20</v>
      </c>
      <c r="O113" s="215" t="s">
        <v>42</v>
      </c>
      <c r="P113" s="216">
        <f>I113+J113</f>
        <v>0</v>
      </c>
      <c r="Q113" s="216">
        <f>ROUND(I113*H113,2)</f>
        <v>0</v>
      </c>
      <c r="R113" s="216">
        <f>ROUND(J113*H113,2)</f>
        <v>0</v>
      </c>
      <c r="S113" s="82"/>
      <c r="T113" s="217">
        <f>S113*H113</f>
        <v>0</v>
      </c>
      <c r="U113" s="217">
        <v>0</v>
      </c>
      <c r="V113" s="217">
        <f>U113*H113</f>
        <v>0</v>
      </c>
      <c r="W113" s="217">
        <v>0</v>
      </c>
      <c r="X113" s="218">
        <f>W113*H113</f>
        <v>0</v>
      </c>
      <c r="Y113" s="36"/>
      <c r="Z113" s="36"/>
      <c r="AA113" s="36"/>
      <c r="AB113" s="36"/>
      <c r="AC113" s="36"/>
      <c r="AD113" s="36"/>
      <c r="AE113" s="36"/>
      <c r="AR113" s="219" t="s">
        <v>131</v>
      </c>
      <c r="AT113" s="219" t="s">
        <v>126</v>
      </c>
      <c r="AU113" s="219" t="s">
        <v>73</v>
      </c>
      <c r="AY113" s="15" t="s">
        <v>132</v>
      </c>
      <c r="BE113" s="220">
        <f>IF(O113="základní",K113,0)</f>
        <v>0</v>
      </c>
      <c r="BF113" s="220">
        <f>IF(O113="snížená",K113,0)</f>
        <v>0</v>
      </c>
      <c r="BG113" s="220">
        <f>IF(O113="zákl. přenesená",K113,0)</f>
        <v>0</v>
      </c>
      <c r="BH113" s="220">
        <f>IF(O113="sníž. přenesená",K113,0)</f>
        <v>0</v>
      </c>
      <c r="BI113" s="220">
        <f>IF(O113="nulová",K113,0)</f>
        <v>0</v>
      </c>
      <c r="BJ113" s="15" t="s">
        <v>81</v>
      </c>
      <c r="BK113" s="220">
        <f>ROUND(P113*H113,2)</f>
        <v>0</v>
      </c>
      <c r="BL113" s="15" t="s">
        <v>133</v>
      </c>
      <c r="BM113" s="219" t="s">
        <v>223</v>
      </c>
    </row>
    <row r="114" s="2" customFormat="1">
      <c r="A114" s="36"/>
      <c r="B114" s="37"/>
      <c r="C114" s="38"/>
      <c r="D114" s="221" t="s">
        <v>134</v>
      </c>
      <c r="E114" s="38"/>
      <c r="F114" s="222" t="s">
        <v>485</v>
      </c>
      <c r="G114" s="38"/>
      <c r="H114" s="38"/>
      <c r="I114" s="135"/>
      <c r="J114" s="135"/>
      <c r="K114" s="38"/>
      <c r="L114" s="38"/>
      <c r="M114" s="42"/>
      <c r="N114" s="223"/>
      <c r="O114" s="224"/>
      <c r="P114" s="82"/>
      <c r="Q114" s="82"/>
      <c r="R114" s="82"/>
      <c r="S114" s="82"/>
      <c r="T114" s="82"/>
      <c r="U114" s="82"/>
      <c r="V114" s="82"/>
      <c r="W114" s="82"/>
      <c r="X114" s="83"/>
      <c r="Y114" s="36"/>
      <c r="Z114" s="36"/>
      <c r="AA114" s="36"/>
      <c r="AB114" s="36"/>
      <c r="AC114" s="36"/>
      <c r="AD114" s="36"/>
      <c r="AE114" s="36"/>
      <c r="AT114" s="15" t="s">
        <v>134</v>
      </c>
      <c r="AU114" s="15" t="s">
        <v>73</v>
      </c>
    </row>
    <row r="115" s="2" customFormat="1">
      <c r="A115" s="36"/>
      <c r="B115" s="37"/>
      <c r="C115" s="38"/>
      <c r="D115" s="221" t="s">
        <v>242</v>
      </c>
      <c r="E115" s="38"/>
      <c r="F115" s="250" t="s">
        <v>487</v>
      </c>
      <c r="G115" s="38"/>
      <c r="H115" s="38"/>
      <c r="I115" s="135"/>
      <c r="J115" s="135"/>
      <c r="K115" s="38"/>
      <c r="L115" s="38"/>
      <c r="M115" s="42"/>
      <c r="N115" s="223"/>
      <c r="O115" s="224"/>
      <c r="P115" s="82"/>
      <c r="Q115" s="82"/>
      <c r="R115" s="82"/>
      <c r="S115" s="82"/>
      <c r="T115" s="82"/>
      <c r="U115" s="82"/>
      <c r="V115" s="82"/>
      <c r="W115" s="82"/>
      <c r="X115" s="83"/>
      <c r="Y115" s="36"/>
      <c r="Z115" s="36"/>
      <c r="AA115" s="36"/>
      <c r="AB115" s="36"/>
      <c r="AC115" s="36"/>
      <c r="AD115" s="36"/>
      <c r="AE115" s="36"/>
      <c r="AT115" s="15" t="s">
        <v>242</v>
      </c>
      <c r="AU115" s="15" t="s">
        <v>73</v>
      </c>
    </row>
    <row r="116" s="2" customFormat="1" ht="24" customHeight="1">
      <c r="A116" s="36"/>
      <c r="B116" s="37"/>
      <c r="C116" s="242" t="s">
        <v>174</v>
      </c>
      <c r="D116" s="242" t="s">
        <v>206</v>
      </c>
      <c r="E116" s="243" t="s">
        <v>488</v>
      </c>
      <c r="F116" s="244" t="s">
        <v>489</v>
      </c>
      <c r="G116" s="245" t="s">
        <v>193</v>
      </c>
      <c r="H116" s="246">
        <v>6</v>
      </c>
      <c r="I116" s="247"/>
      <c r="J116" s="247"/>
      <c r="K116" s="248">
        <f>ROUND(P116*H116,2)</f>
        <v>0</v>
      </c>
      <c r="L116" s="244" t="s">
        <v>20</v>
      </c>
      <c r="M116" s="42"/>
      <c r="N116" s="249" t="s">
        <v>20</v>
      </c>
      <c r="O116" s="215" t="s">
        <v>42</v>
      </c>
      <c r="P116" s="216">
        <f>I116+J116</f>
        <v>0</v>
      </c>
      <c r="Q116" s="216">
        <f>ROUND(I116*H116,2)</f>
        <v>0</v>
      </c>
      <c r="R116" s="216">
        <f>ROUND(J116*H116,2)</f>
        <v>0</v>
      </c>
      <c r="S116" s="82"/>
      <c r="T116" s="217">
        <f>S116*H116</f>
        <v>0</v>
      </c>
      <c r="U116" s="217">
        <v>0</v>
      </c>
      <c r="V116" s="217">
        <f>U116*H116</f>
        <v>0</v>
      </c>
      <c r="W116" s="217">
        <v>0</v>
      </c>
      <c r="X116" s="218">
        <f>W116*H116</f>
        <v>0</v>
      </c>
      <c r="Y116" s="36"/>
      <c r="Z116" s="36"/>
      <c r="AA116" s="36"/>
      <c r="AB116" s="36"/>
      <c r="AC116" s="36"/>
      <c r="AD116" s="36"/>
      <c r="AE116" s="36"/>
      <c r="AR116" s="219" t="s">
        <v>133</v>
      </c>
      <c r="AT116" s="219" t="s">
        <v>206</v>
      </c>
      <c r="AU116" s="219" t="s">
        <v>73</v>
      </c>
      <c r="AY116" s="15" t="s">
        <v>132</v>
      </c>
      <c r="BE116" s="220">
        <f>IF(O116="základní",K116,0)</f>
        <v>0</v>
      </c>
      <c r="BF116" s="220">
        <f>IF(O116="snížená",K116,0)</f>
        <v>0</v>
      </c>
      <c r="BG116" s="220">
        <f>IF(O116="zákl. přenesená",K116,0)</f>
        <v>0</v>
      </c>
      <c r="BH116" s="220">
        <f>IF(O116="sníž. přenesená",K116,0)</f>
        <v>0</v>
      </c>
      <c r="BI116" s="220">
        <f>IF(O116="nulová",K116,0)</f>
        <v>0</v>
      </c>
      <c r="BJ116" s="15" t="s">
        <v>81</v>
      </c>
      <c r="BK116" s="220">
        <f>ROUND(P116*H116,2)</f>
        <v>0</v>
      </c>
      <c r="BL116" s="15" t="s">
        <v>133</v>
      </c>
      <c r="BM116" s="219" t="s">
        <v>170</v>
      </c>
    </row>
    <row r="117" s="2" customFormat="1">
      <c r="A117" s="36"/>
      <c r="B117" s="37"/>
      <c r="C117" s="38"/>
      <c r="D117" s="221" t="s">
        <v>134</v>
      </c>
      <c r="E117" s="38"/>
      <c r="F117" s="222" t="s">
        <v>490</v>
      </c>
      <c r="G117" s="38"/>
      <c r="H117" s="38"/>
      <c r="I117" s="135"/>
      <c r="J117" s="135"/>
      <c r="K117" s="38"/>
      <c r="L117" s="38"/>
      <c r="M117" s="42"/>
      <c r="N117" s="223"/>
      <c r="O117" s="224"/>
      <c r="P117" s="82"/>
      <c r="Q117" s="82"/>
      <c r="R117" s="82"/>
      <c r="S117" s="82"/>
      <c r="T117" s="82"/>
      <c r="U117" s="82"/>
      <c r="V117" s="82"/>
      <c r="W117" s="82"/>
      <c r="X117" s="83"/>
      <c r="Y117" s="36"/>
      <c r="Z117" s="36"/>
      <c r="AA117" s="36"/>
      <c r="AB117" s="36"/>
      <c r="AC117" s="36"/>
      <c r="AD117" s="36"/>
      <c r="AE117" s="36"/>
      <c r="AT117" s="15" t="s">
        <v>134</v>
      </c>
      <c r="AU117" s="15" t="s">
        <v>73</v>
      </c>
    </row>
    <row r="118" s="2" customFormat="1" ht="16.5" customHeight="1">
      <c r="A118" s="36"/>
      <c r="B118" s="37"/>
      <c r="C118" s="242" t="s">
        <v>178</v>
      </c>
      <c r="D118" s="242" t="s">
        <v>206</v>
      </c>
      <c r="E118" s="243" t="s">
        <v>491</v>
      </c>
      <c r="F118" s="244" t="s">
        <v>492</v>
      </c>
      <c r="G118" s="245" t="s">
        <v>143</v>
      </c>
      <c r="H118" s="246">
        <v>220</v>
      </c>
      <c r="I118" s="247"/>
      <c r="J118" s="247"/>
      <c r="K118" s="248">
        <f>ROUND(P118*H118,2)</f>
        <v>0</v>
      </c>
      <c r="L118" s="244" t="s">
        <v>20</v>
      </c>
      <c r="M118" s="42"/>
      <c r="N118" s="249" t="s">
        <v>20</v>
      </c>
      <c r="O118" s="215" t="s">
        <v>42</v>
      </c>
      <c r="P118" s="216">
        <f>I118+J118</f>
        <v>0</v>
      </c>
      <c r="Q118" s="216">
        <f>ROUND(I118*H118,2)</f>
        <v>0</v>
      </c>
      <c r="R118" s="216">
        <f>ROUND(J118*H118,2)</f>
        <v>0</v>
      </c>
      <c r="S118" s="82"/>
      <c r="T118" s="217">
        <f>S118*H118</f>
        <v>0</v>
      </c>
      <c r="U118" s="217">
        <v>0</v>
      </c>
      <c r="V118" s="217">
        <f>U118*H118</f>
        <v>0</v>
      </c>
      <c r="W118" s="217">
        <v>0</v>
      </c>
      <c r="X118" s="218">
        <f>W118*H118</f>
        <v>0</v>
      </c>
      <c r="Y118" s="36"/>
      <c r="Z118" s="36"/>
      <c r="AA118" s="36"/>
      <c r="AB118" s="36"/>
      <c r="AC118" s="36"/>
      <c r="AD118" s="36"/>
      <c r="AE118" s="36"/>
      <c r="AR118" s="219" t="s">
        <v>133</v>
      </c>
      <c r="AT118" s="219" t="s">
        <v>206</v>
      </c>
      <c r="AU118" s="219" t="s">
        <v>73</v>
      </c>
      <c r="AY118" s="15" t="s">
        <v>132</v>
      </c>
      <c r="BE118" s="220">
        <f>IF(O118="základní",K118,0)</f>
        <v>0</v>
      </c>
      <c r="BF118" s="220">
        <f>IF(O118="snížená",K118,0)</f>
        <v>0</v>
      </c>
      <c r="BG118" s="220">
        <f>IF(O118="zákl. přenesená",K118,0)</f>
        <v>0</v>
      </c>
      <c r="BH118" s="220">
        <f>IF(O118="sníž. přenesená",K118,0)</f>
        <v>0</v>
      </c>
      <c r="BI118" s="220">
        <f>IF(O118="nulová",K118,0)</f>
        <v>0</v>
      </c>
      <c r="BJ118" s="15" t="s">
        <v>81</v>
      </c>
      <c r="BK118" s="220">
        <f>ROUND(P118*H118,2)</f>
        <v>0</v>
      </c>
      <c r="BL118" s="15" t="s">
        <v>133</v>
      </c>
      <c r="BM118" s="219" t="s">
        <v>177</v>
      </c>
    </row>
    <row r="119" s="2" customFormat="1">
      <c r="A119" s="36"/>
      <c r="B119" s="37"/>
      <c r="C119" s="38"/>
      <c r="D119" s="221" t="s">
        <v>134</v>
      </c>
      <c r="E119" s="38"/>
      <c r="F119" s="222" t="s">
        <v>492</v>
      </c>
      <c r="G119" s="38"/>
      <c r="H119" s="38"/>
      <c r="I119" s="135"/>
      <c r="J119" s="135"/>
      <c r="K119" s="38"/>
      <c r="L119" s="38"/>
      <c r="M119" s="42"/>
      <c r="N119" s="223"/>
      <c r="O119" s="224"/>
      <c r="P119" s="82"/>
      <c r="Q119" s="82"/>
      <c r="R119" s="82"/>
      <c r="S119" s="82"/>
      <c r="T119" s="82"/>
      <c r="U119" s="82"/>
      <c r="V119" s="82"/>
      <c r="W119" s="82"/>
      <c r="X119" s="83"/>
      <c r="Y119" s="36"/>
      <c r="Z119" s="36"/>
      <c r="AA119" s="36"/>
      <c r="AB119" s="36"/>
      <c r="AC119" s="36"/>
      <c r="AD119" s="36"/>
      <c r="AE119" s="36"/>
      <c r="AT119" s="15" t="s">
        <v>134</v>
      </c>
      <c r="AU119" s="15" t="s">
        <v>73</v>
      </c>
    </row>
    <row r="120" s="2" customFormat="1" ht="16.5" customHeight="1">
      <c r="A120" s="36"/>
      <c r="B120" s="37"/>
      <c r="C120" s="242" t="s">
        <v>186</v>
      </c>
      <c r="D120" s="242" t="s">
        <v>206</v>
      </c>
      <c r="E120" s="243" t="s">
        <v>493</v>
      </c>
      <c r="F120" s="244" t="s">
        <v>494</v>
      </c>
      <c r="G120" s="245" t="s">
        <v>193</v>
      </c>
      <c r="H120" s="246">
        <v>1</v>
      </c>
      <c r="I120" s="247"/>
      <c r="J120" s="247"/>
      <c r="K120" s="248">
        <f>ROUND(P120*H120,2)</f>
        <v>0</v>
      </c>
      <c r="L120" s="244" t="s">
        <v>20</v>
      </c>
      <c r="M120" s="42"/>
      <c r="N120" s="249" t="s">
        <v>20</v>
      </c>
      <c r="O120" s="215" t="s">
        <v>42</v>
      </c>
      <c r="P120" s="216">
        <f>I120+J120</f>
        <v>0</v>
      </c>
      <c r="Q120" s="216">
        <f>ROUND(I120*H120,2)</f>
        <v>0</v>
      </c>
      <c r="R120" s="216">
        <f>ROUND(J120*H120,2)</f>
        <v>0</v>
      </c>
      <c r="S120" s="82"/>
      <c r="T120" s="217">
        <f>S120*H120</f>
        <v>0</v>
      </c>
      <c r="U120" s="217">
        <v>0</v>
      </c>
      <c r="V120" s="217">
        <f>U120*H120</f>
        <v>0</v>
      </c>
      <c r="W120" s="217">
        <v>0</v>
      </c>
      <c r="X120" s="218">
        <f>W120*H120</f>
        <v>0</v>
      </c>
      <c r="Y120" s="36"/>
      <c r="Z120" s="36"/>
      <c r="AA120" s="36"/>
      <c r="AB120" s="36"/>
      <c r="AC120" s="36"/>
      <c r="AD120" s="36"/>
      <c r="AE120" s="36"/>
      <c r="AR120" s="219" t="s">
        <v>133</v>
      </c>
      <c r="AT120" s="219" t="s">
        <v>206</v>
      </c>
      <c r="AU120" s="219" t="s">
        <v>73</v>
      </c>
      <c r="AY120" s="15" t="s">
        <v>132</v>
      </c>
      <c r="BE120" s="220">
        <f>IF(O120="základní",K120,0)</f>
        <v>0</v>
      </c>
      <c r="BF120" s="220">
        <f>IF(O120="snížená",K120,0)</f>
        <v>0</v>
      </c>
      <c r="BG120" s="220">
        <f>IF(O120="zákl. přenesená",K120,0)</f>
        <v>0</v>
      </c>
      <c r="BH120" s="220">
        <f>IF(O120="sníž. přenesená",K120,0)</f>
        <v>0</v>
      </c>
      <c r="BI120" s="220">
        <f>IF(O120="nulová",K120,0)</f>
        <v>0</v>
      </c>
      <c r="BJ120" s="15" t="s">
        <v>81</v>
      </c>
      <c r="BK120" s="220">
        <f>ROUND(P120*H120,2)</f>
        <v>0</v>
      </c>
      <c r="BL120" s="15" t="s">
        <v>133</v>
      </c>
      <c r="BM120" s="219" t="s">
        <v>182</v>
      </c>
    </row>
    <row r="121" s="2" customFormat="1">
      <c r="A121" s="36"/>
      <c r="B121" s="37"/>
      <c r="C121" s="38"/>
      <c r="D121" s="221" t="s">
        <v>134</v>
      </c>
      <c r="E121" s="38"/>
      <c r="F121" s="222" t="s">
        <v>494</v>
      </c>
      <c r="G121" s="38"/>
      <c r="H121" s="38"/>
      <c r="I121" s="135"/>
      <c r="J121" s="135"/>
      <c r="K121" s="38"/>
      <c r="L121" s="38"/>
      <c r="M121" s="42"/>
      <c r="N121" s="223"/>
      <c r="O121" s="224"/>
      <c r="P121" s="82"/>
      <c r="Q121" s="82"/>
      <c r="R121" s="82"/>
      <c r="S121" s="82"/>
      <c r="T121" s="82"/>
      <c r="U121" s="82"/>
      <c r="V121" s="82"/>
      <c r="W121" s="82"/>
      <c r="X121" s="83"/>
      <c r="Y121" s="36"/>
      <c r="Z121" s="36"/>
      <c r="AA121" s="36"/>
      <c r="AB121" s="36"/>
      <c r="AC121" s="36"/>
      <c r="AD121" s="36"/>
      <c r="AE121" s="36"/>
      <c r="AT121" s="15" t="s">
        <v>134</v>
      </c>
      <c r="AU121" s="15" t="s">
        <v>73</v>
      </c>
    </row>
    <row r="122" s="2" customFormat="1" ht="16.5" customHeight="1">
      <c r="A122" s="36"/>
      <c r="B122" s="37"/>
      <c r="C122" s="242" t="s">
        <v>9</v>
      </c>
      <c r="D122" s="242" t="s">
        <v>206</v>
      </c>
      <c r="E122" s="243" t="s">
        <v>495</v>
      </c>
      <c r="F122" s="244" t="s">
        <v>496</v>
      </c>
      <c r="G122" s="245" t="s">
        <v>193</v>
      </c>
      <c r="H122" s="246">
        <v>1</v>
      </c>
      <c r="I122" s="247"/>
      <c r="J122" s="247"/>
      <c r="K122" s="248">
        <f>ROUND(P122*H122,2)</f>
        <v>0</v>
      </c>
      <c r="L122" s="244" t="s">
        <v>20</v>
      </c>
      <c r="M122" s="42"/>
      <c r="N122" s="249" t="s">
        <v>20</v>
      </c>
      <c r="O122" s="215" t="s">
        <v>42</v>
      </c>
      <c r="P122" s="216">
        <f>I122+J122</f>
        <v>0</v>
      </c>
      <c r="Q122" s="216">
        <f>ROUND(I122*H122,2)</f>
        <v>0</v>
      </c>
      <c r="R122" s="216">
        <f>ROUND(J122*H122,2)</f>
        <v>0</v>
      </c>
      <c r="S122" s="82"/>
      <c r="T122" s="217">
        <f>S122*H122</f>
        <v>0</v>
      </c>
      <c r="U122" s="217">
        <v>0</v>
      </c>
      <c r="V122" s="217">
        <f>U122*H122</f>
        <v>0</v>
      </c>
      <c r="W122" s="217">
        <v>0</v>
      </c>
      <c r="X122" s="218">
        <f>W122*H122</f>
        <v>0</v>
      </c>
      <c r="Y122" s="36"/>
      <c r="Z122" s="36"/>
      <c r="AA122" s="36"/>
      <c r="AB122" s="36"/>
      <c r="AC122" s="36"/>
      <c r="AD122" s="36"/>
      <c r="AE122" s="36"/>
      <c r="AR122" s="219" t="s">
        <v>133</v>
      </c>
      <c r="AT122" s="219" t="s">
        <v>206</v>
      </c>
      <c r="AU122" s="219" t="s">
        <v>73</v>
      </c>
      <c r="AY122" s="15" t="s">
        <v>132</v>
      </c>
      <c r="BE122" s="220">
        <f>IF(O122="základní",K122,0)</f>
        <v>0</v>
      </c>
      <c r="BF122" s="220">
        <f>IF(O122="snížená",K122,0)</f>
        <v>0</v>
      </c>
      <c r="BG122" s="220">
        <f>IF(O122="zákl. přenesená",K122,0)</f>
        <v>0</v>
      </c>
      <c r="BH122" s="220">
        <f>IF(O122="sníž. přenesená",K122,0)</f>
        <v>0</v>
      </c>
      <c r="BI122" s="220">
        <f>IF(O122="nulová",K122,0)</f>
        <v>0</v>
      </c>
      <c r="BJ122" s="15" t="s">
        <v>81</v>
      </c>
      <c r="BK122" s="220">
        <f>ROUND(P122*H122,2)</f>
        <v>0</v>
      </c>
      <c r="BL122" s="15" t="s">
        <v>133</v>
      </c>
      <c r="BM122" s="219" t="s">
        <v>274</v>
      </c>
    </row>
    <row r="123" s="2" customFormat="1">
      <c r="A123" s="36"/>
      <c r="B123" s="37"/>
      <c r="C123" s="38"/>
      <c r="D123" s="221" t="s">
        <v>134</v>
      </c>
      <c r="E123" s="38"/>
      <c r="F123" s="222" t="s">
        <v>496</v>
      </c>
      <c r="G123" s="38"/>
      <c r="H123" s="38"/>
      <c r="I123" s="135"/>
      <c r="J123" s="135"/>
      <c r="K123" s="38"/>
      <c r="L123" s="38"/>
      <c r="M123" s="42"/>
      <c r="N123" s="223"/>
      <c r="O123" s="224"/>
      <c r="P123" s="82"/>
      <c r="Q123" s="82"/>
      <c r="R123" s="82"/>
      <c r="S123" s="82"/>
      <c r="T123" s="82"/>
      <c r="U123" s="82"/>
      <c r="V123" s="82"/>
      <c r="W123" s="82"/>
      <c r="X123" s="83"/>
      <c r="Y123" s="36"/>
      <c r="Z123" s="36"/>
      <c r="AA123" s="36"/>
      <c r="AB123" s="36"/>
      <c r="AC123" s="36"/>
      <c r="AD123" s="36"/>
      <c r="AE123" s="36"/>
      <c r="AT123" s="15" t="s">
        <v>134</v>
      </c>
      <c r="AU123" s="15" t="s">
        <v>73</v>
      </c>
    </row>
    <row r="124" s="2" customFormat="1" ht="16.5" customHeight="1">
      <c r="A124" s="36"/>
      <c r="B124" s="37"/>
      <c r="C124" s="242" t="s">
        <v>190</v>
      </c>
      <c r="D124" s="242" t="s">
        <v>206</v>
      </c>
      <c r="E124" s="243" t="s">
        <v>497</v>
      </c>
      <c r="F124" s="244" t="s">
        <v>498</v>
      </c>
      <c r="G124" s="245" t="s">
        <v>193</v>
      </c>
      <c r="H124" s="246">
        <v>1</v>
      </c>
      <c r="I124" s="247"/>
      <c r="J124" s="247"/>
      <c r="K124" s="248">
        <f>ROUND(P124*H124,2)</f>
        <v>0</v>
      </c>
      <c r="L124" s="244" t="s">
        <v>20</v>
      </c>
      <c r="M124" s="42"/>
      <c r="N124" s="249" t="s">
        <v>20</v>
      </c>
      <c r="O124" s="215" t="s">
        <v>42</v>
      </c>
      <c r="P124" s="216">
        <f>I124+J124</f>
        <v>0</v>
      </c>
      <c r="Q124" s="216">
        <f>ROUND(I124*H124,2)</f>
        <v>0</v>
      </c>
      <c r="R124" s="216">
        <f>ROUND(J124*H124,2)</f>
        <v>0</v>
      </c>
      <c r="S124" s="82"/>
      <c r="T124" s="217">
        <f>S124*H124</f>
        <v>0</v>
      </c>
      <c r="U124" s="217">
        <v>0</v>
      </c>
      <c r="V124" s="217">
        <f>U124*H124</f>
        <v>0</v>
      </c>
      <c r="W124" s="217">
        <v>0</v>
      </c>
      <c r="X124" s="218">
        <f>W124*H124</f>
        <v>0</v>
      </c>
      <c r="Y124" s="36"/>
      <c r="Z124" s="36"/>
      <c r="AA124" s="36"/>
      <c r="AB124" s="36"/>
      <c r="AC124" s="36"/>
      <c r="AD124" s="36"/>
      <c r="AE124" s="36"/>
      <c r="AR124" s="219" t="s">
        <v>133</v>
      </c>
      <c r="AT124" s="219" t="s">
        <v>206</v>
      </c>
      <c r="AU124" s="219" t="s">
        <v>73</v>
      </c>
      <c r="AY124" s="15" t="s">
        <v>132</v>
      </c>
      <c r="BE124" s="220">
        <f>IF(O124="základní",K124,0)</f>
        <v>0</v>
      </c>
      <c r="BF124" s="220">
        <f>IF(O124="snížená",K124,0)</f>
        <v>0</v>
      </c>
      <c r="BG124" s="220">
        <f>IF(O124="zákl. přenesená",K124,0)</f>
        <v>0</v>
      </c>
      <c r="BH124" s="220">
        <f>IF(O124="sníž. přenesená",K124,0)</f>
        <v>0</v>
      </c>
      <c r="BI124" s="220">
        <f>IF(O124="nulová",K124,0)</f>
        <v>0</v>
      </c>
      <c r="BJ124" s="15" t="s">
        <v>81</v>
      </c>
      <c r="BK124" s="220">
        <f>ROUND(P124*H124,2)</f>
        <v>0</v>
      </c>
      <c r="BL124" s="15" t="s">
        <v>133</v>
      </c>
      <c r="BM124" s="219" t="s">
        <v>185</v>
      </c>
    </row>
    <row r="125" s="2" customFormat="1">
      <c r="A125" s="36"/>
      <c r="B125" s="37"/>
      <c r="C125" s="38"/>
      <c r="D125" s="221" t="s">
        <v>134</v>
      </c>
      <c r="E125" s="38"/>
      <c r="F125" s="222" t="s">
        <v>498</v>
      </c>
      <c r="G125" s="38"/>
      <c r="H125" s="38"/>
      <c r="I125" s="135"/>
      <c r="J125" s="135"/>
      <c r="K125" s="38"/>
      <c r="L125" s="38"/>
      <c r="M125" s="42"/>
      <c r="N125" s="223"/>
      <c r="O125" s="224"/>
      <c r="P125" s="82"/>
      <c r="Q125" s="82"/>
      <c r="R125" s="82"/>
      <c r="S125" s="82"/>
      <c r="T125" s="82"/>
      <c r="U125" s="82"/>
      <c r="V125" s="82"/>
      <c r="W125" s="82"/>
      <c r="X125" s="83"/>
      <c r="Y125" s="36"/>
      <c r="Z125" s="36"/>
      <c r="AA125" s="36"/>
      <c r="AB125" s="36"/>
      <c r="AC125" s="36"/>
      <c r="AD125" s="36"/>
      <c r="AE125" s="36"/>
      <c r="AT125" s="15" t="s">
        <v>134</v>
      </c>
      <c r="AU125" s="15" t="s">
        <v>73</v>
      </c>
    </row>
    <row r="126" s="12" customFormat="1" ht="25.92" customHeight="1">
      <c r="A126" s="12"/>
      <c r="B126" s="225"/>
      <c r="C126" s="226"/>
      <c r="D126" s="227" t="s">
        <v>72</v>
      </c>
      <c r="E126" s="228" t="s">
        <v>291</v>
      </c>
      <c r="F126" s="228" t="s">
        <v>292</v>
      </c>
      <c r="G126" s="226"/>
      <c r="H126" s="226"/>
      <c r="I126" s="229"/>
      <c r="J126" s="229"/>
      <c r="K126" s="230">
        <f>BK126</f>
        <v>0</v>
      </c>
      <c r="L126" s="226"/>
      <c r="M126" s="231"/>
      <c r="N126" s="232"/>
      <c r="O126" s="233"/>
      <c r="P126" s="233"/>
      <c r="Q126" s="234">
        <f>SUM(Q127:Q131)</f>
        <v>0</v>
      </c>
      <c r="R126" s="234">
        <f>SUM(R127:R131)</f>
        <v>0</v>
      </c>
      <c r="S126" s="233"/>
      <c r="T126" s="235">
        <f>SUM(T127:T131)</f>
        <v>0</v>
      </c>
      <c r="U126" s="233"/>
      <c r="V126" s="235">
        <f>SUM(V127:V131)</f>
        <v>0</v>
      </c>
      <c r="W126" s="233"/>
      <c r="X126" s="236">
        <f>SUM(X127:X131)</f>
        <v>0</v>
      </c>
      <c r="Y126" s="12"/>
      <c r="Z126" s="12"/>
      <c r="AA126" s="12"/>
      <c r="AB126" s="12"/>
      <c r="AC126" s="12"/>
      <c r="AD126" s="12"/>
      <c r="AE126" s="12"/>
      <c r="AR126" s="237" t="s">
        <v>133</v>
      </c>
      <c r="AT126" s="238" t="s">
        <v>72</v>
      </c>
      <c r="AU126" s="238" t="s">
        <v>73</v>
      </c>
      <c r="AY126" s="237" t="s">
        <v>132</v>
      </c>
      <c r="BK126" s="239">
        <f>SUM(BK127:BK131)</f>
        <v>0</v>
      </c>
    </row>
    <row r="127" s="2" customFormat="1" ht="24" customHeight="1">
      <c r="A127" s="36"/>
      <c r="B127" s="37"/>
      <c r="C127" s="242" t="s">
        <v>159</v>
      </c>
      <c r="D127" s="242" t="s">
        <v>206</v>
      </c>
      <c r="E127" s="243" t="s">
        <v>328</v>
      </c>
      <c r="F127" s="244" t="s">
        <v>329</v>
      </c>
      <c r="G127" s="245" t="s">
        <v>181</v>
      </c>
      <c r="H127" s="246">
        <v>0.84999999999999998</v>
      </c>
      <c r="I127" s="247"/>
      <c r="J127" s="247"/>
      <c r="K127" s="248">
        <f>ROUND(P127*H127,2)</f>
        <v>0</v>
      </c>
      <c r="L127" s="244" t="s">
        <v>138</v>
      </c>
      <c r="M127" s="42"/>
      <c r="N127" s="249" t="s">
        <v>20</v>
      </c>
      <c r="O127" s="215" t="s">
        <v>42</v>
      </c>
      <c r="P127" s="216">
        <f>I127+J127</f>
        <v>0</v>
      </c>
      <c r="Q127" s="216">
        <f>ROUND(I127*H127,2)</f>
        <v>0</v>
      </c>
      <c r="R127" s="216">
        <f>ROUND(J127*H127,2)</f>
        <v>0</v>
      </c>
      <c r="S127" s="82"/>
      <c r="T127" s="217">
        <f>S127*H127</f>
        <v>0</v>
      </c>
      <c r="U127" s="217">
        <v>0</v>
      </c>
      <c r="V127" s="217">
        <f>U127*H127</f>
        <v>0</v>
      </c>
      <c r="W127" s="217">
        <v>0</v>
      </c>
      <c r="X127" s="218">
        <f>W127*H127</f>
        <v>0</v>
      </c>
      <c r="Y127" s="36"/>
      <c r="Z127" s="36"/>
      <c r="AA127" s="36"/>
      <c r="AB127" s="36"/>
      <c r="AC127" s="36"/>
      <c r="AD127" s="36"/>
      <c r="AE127" s="36"/>
      <c r="AR127" s="219" t="s">
        <v>296</v>
      </c>
      <c r="AT127" s="219" t="s">
        <v>206</v>
      </c>
      <c r="AU127" s="219" t="s">
        <v>81</v>
      </c>
      <c r="AY127" s="15" t="s">
        <v>132</v>
      </c>
      <c r="BE127" s="220">
        <f>IF(O127="základní",K127,0)</f>
        <v>0</v>
      </c>
      <c r="BF127" s="220">
        <f>IF(O127="snížená",K127,0)</f>
        <v>0</v>
      </c>
      <c r="BG127" s="220">
        <f>IF(O127="zákl. přenesená",K127,0)</f>
        <v>0</v>
      </c>
      <c r="BH127" s="220">
        <f>IF(O127="sníž. přenesená",K127,0)</f>
        <v>0</v>
      </c>
      <c r="BI127" s="220">
        <f>IF(O127="nulová",K127,0)</f>
        <v>0</v>
      </c>
      <c r="BJ127" s="15" t="s">
        <v>81</v>
      </c>
      <c r="BK127" s="220">
        <f>ROUND(P127*H127,2)</f>
        <v>0</v>
      </c>
      <c r="BL127" s="15" t="s">
        <v>296</v>
      </c>
      <c r="BM127" s="219" t="s">
        <v>198</v>
      </c>
    </row>
    <row r="128" s="2" customFormat="1">
      <c r="A128" s="36"/>
      <c r="B128" s="37"/>
      <c r="C128" s="38"/>
      <c r="D128" s="221" t="s">
        <v>134</v>
      </c>
      <c r="E128" s="38"/>
      <c r="F128" s="222" t="s">
        <v>329</v>
      </c>
      <c r="G128" s="38"/>
      <c r="H128" s="38"/>
      <c r="I128" s="135"/>
      <c r="J128" s="135"/>
      <c r="K128" s="38"/>
      <c r="L128" s="38"/>
      <c r="M128" s="42"/>
      <c r="N128" s="223"/>
      <c r="O128" s="224"/>
      <c r="P128" s="82"/>
      <c r="Q128" s="82"/>
      <c r="R128" s="82"/>
      <c r="S128" s="82"/>
      <c r="T128" s="82"/>
      <c r="U128" s="82"/>
      <c r="V128" s="82"/>
      <c r="W128" s="82"/>
      <c r="X128" s="83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81</v>
      </c>
    </row>
    <row r="129" s="2" customFormat="1" ht="24" customHeight="1">
      <c r="A129" s="36"/>
      <c r="B129" s="37"/>
      <c r="C129" s="242" t="s">
        <v>8</v>
      </c>
      <c r="D129" s="242" t="s">
        <v>206</v>
      </c>
      <c r="E129" s="243" t="s">
        <v>411</v>
      </c>
      <c r="F129" s="244" t="s">
        <v>499</v>
      </c>
      <c r="G129" s="245" t="s">
        <v>181</v>
      </c>
      <c r="H129" s="246">
        <v>10</v>
      </c>
      <c r="I129" s="247"/>
      <c r="J129" s="247"/>
      <c r="K129" s="248">
        <f>ROUND(P129*H129,2)</f>
        <v>0</v>
      </c>
      <c r="L129" s="244" t="s">
        <v>147</v>
      </c>
      <c r="M129" s="42"/>
      <c r="N129" s="249" t="s">
        <v>20</v>
      </c>
      <c r="O129" s="215" t="s">
        <v>42</v>
      </c>
      <c r="P129" s="216">
        <f>I129+J129</f>
        <v>0</v>
      </c>
      <c r="Q129" s="216">
        <f>ROUND(I129*H129,2)</f>
        <v>0</v>
      </c>
      <c r="R129" s="216">
        <f>ROUND(J129*H129,2)</f>
        <v>0</v>
      </c>
      <c r="S129" s="82"/>
      <c r="T129" s="217">
        <f>S129*H129</f>
        <v>0</v>
      </c>
      <c r="U129" s="217">
        <v>0</v>
      </c>
      <c r="V129" s="217">
        <f>U129*H129</f>
        <v>0</v>
      </c>
      <c r="W129" s="217">
        <v>0</v>
      </c>
      <c r="X129" s="218">
        <f>W129*H129</f>
        <v>0</v>
      </c>
      <c r="Y129" s="36"/>
      <c r="Z129" s="36"/>
      <c r="AA129" s="36"/>
      <c r="AB129" s="36"/>
      <c r="AC129" s="36"/>
      <c r="AD129" s="36"/>
      <c r="AE129" s="36"/>
      <c r="AR129" s="219" t="s">
        <v>296</v>
      </c>
      <c r="AT129" s="219" t="s">
        <v>206</v>
      </c>
      <c r="AU129" s="219" t="s">
        <v>81</v>
      </c>
      <c r="AY129" s="15" t="s">
        <v>132</v>
      </c>
      <c r="BE129" s="220">
        <f>IF(O129="základní",K129,0)</f>
        <v>0</v>
      </c>
      <c r="BF129" s="220">
        <f>IF(O129="snížená",K129,0)</f>
        <v>0</v>
      </c>
      <c r="BG129" s="220">
        <f>IF(O129="zákl. přenesená",K129,0)</f>
        <v>0</v>
      </c>
      <c r="BH129" s="220">
        <f>IF(O129="sníž. přenesená",K129,0)</f>
        <v>0</v>
      </c>
      <c r="BI129" s="220">
        <f>IF(O129="nulová",K129,0)</f>
        <v>0</v>
      </c>
      <c r="BJ129" s="15" t="s">
        <v>81</v>
      </c>
      <c r="BK129" s="220">
        <f>ROUND(P129*H129,2)</f>
        <v>0</v>
      </c>
      <c r="BL129" s="15" t="s">
        <v>296</v>
      </c>
      <c r="BM129" s="219" t="s">
        <v>500</v>
      </c>
    </row>
    <row r="130" s="2" customFormat="1">
      <c r="A130" s="36"/>
      <c r="B130" s="37"/>
      <c r="C130" s="38"/>
      <c r="D130" s="221" t="s">
        <v>134</v>
      </c>
      <c r="E130" s="38"/>
      <c r="F130" s="222" t="s">
        <v>501</v>
      </c>
      <c r="G130" s="38"/>
      <c r="H130" s="38"/>
      <c r="I130" s="135"/>
      <c r="J130" s="135"/>
      <c r="K130" s="38"/>
      <c r="L130" s="38"/>
      <c r="M130" s="42"/>
      <c r="N130" s="223"/>
      <c r="O130" s="224"/>
      <c r="P130" s="82"/>
      <c r="Q130" s="82"/>
      <c r="R130" s="82"/>
      <c r="S130" s="82"/>
      <c r="T130" s="82"/>
      <c r="U130" s="82"/>
      <c r="V130" s="82"/>
      <c r="W130" s="82"/>
      <c r="X130" s="83"/>
      <c r="Y130" s="36"/>
      <c r="Z130" s="36"/>
      <c r="AA130" s="36"/>
      <c r="AB130" s="36"/>
      <c r="AC130" s="36"/>
      <c r="AD130" s="36"/>
      <c r="AE130" s="36"/>
      <c r="AT130" s="15" t="s">
        <v>134</v>
      </c>
      <c r="AU130" s="15" t="s">
        <v>81</v>
      </c>
    </row>
    <row r="131" s="2" customFormat="1">
      <c r="A131" s="36"/>
      <c r="B131" s="37"/>
      <c r="C131" s="38"/>
      <c r="D131" s="221" t="s">
        <v>242</v>
      </c>
      <c r="E131" s="38"/>
      <c r="F131" s="250" t="s">
        <v>304</v>
      </c>
      <c r="G131" s="38"/>
      <c r="H131" s="38"/>
      <c r="I131" s="135"/>
      <c r="J131" s="135"/>
      <c r="K131" s="38"/>
      <c r="L131" s="38"/>
      <c r="M131" s="42"/>
      <c r="N131" s="251"/>
      <c r="O131" s="252"/>
      <c r="P131" s="253"/>
      <c r="Q131" s="253"/>
      <c r="R131" s="253"/>
      <c r="S131" s="253"/>
      <c r="T131" s="253"/>
      <c r="U131" s="253"/>
      <c r="V131" s="253"/>
      <c r="W131" s="253"/>
      <c r="X131" s="254"/>
      <c r="Y131" s="36"/>
      <c r="Z131" s="36"/>
      <c r="AA131" s="36"/>
      <c r="AB131" s="36"/>
      <c r="AC131" s="36"/>
      <c r="AD131" s="36"/>
      <c r="AE131" s="36"/>
      <c r="AT131" s="15" t="s">
        <v>242</v>
      </c>
      <c r="AU131" s="15" t="s">
        <v>81</v>
      </c>
    </row>
    <row r="132" s="2" customFormat="1" ht="6.96" customHeight="1">
      <c r="A132" s="36"/>
      <c r="B132" s="57"/>
      <c r="C132" s="58"/>
      <c r="D132" s="58"/>
      <c r="E132" s="58"/>
      <c r="F132" s="58"/>
      <c r="G132" s="58"/>
      <c r="H132" s="58"/>
      <c r="I132" s="166"/>
      <c r="J132" s="166"/>
      <c r="K132" s="58"/>
      <c r="L132" s="58"/>
      <c r="M132" s="42"/>
      <c r="N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</sheetData>
  <sheetProtection sheet="1" autoFilter="0" formatColumns="0" formatRows="0" objects="1" scenarios="1" spinCount="100000" saltValue="uTlixq2h9TIQWhIr+AkHxzm8D70cp7FAFvuN4Oe76ng5HLMJLGQ5YLQtTb1xpHi2ylFkHEUa2IGdQ0igG8M4cA==" hashValue="iQ/E8N3dcOOx35no/OZdcz6imXFTU5kEHilSmG+9xDKLFX0/IfFsyWX+Dl4hU+Zvg+kYlT5PpeR1YCR7LfZNTg==" algorithmName="SHA-512" password="CC35"/>
  <autoFilter ref="C81:L131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56" customWidth="1"/>
    <col min="2" max="2" width="1.664063" style="256" customWidth="1"/>
    <col min="3" max="4" width="5" style="256" customWidth="1"/>
    <col min="5" max="5" width="11.67" style="256" customWidth="1"/>
    <col min="6" max="6" width="9.17" style="256" customWidth="1"/>
    <col min="7" max="7" width="5" style="256" customWidth="1"/>
    <col min="8" max="8" width="77.83" style="256" customWidth="1"/>
    <col min="9" max="10" width="20" style="256" customWidth="1"/>
    <col min="11" max="11" width="1.664063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3" customFormat="1" ht="45" customHeight="1">
      <c r="B3" s="260"/>
      <c r="C3" s="261" t="s">
        <v>502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503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504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505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506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507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508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509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510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511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512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80</v>
      </c>
      <c r="F18" s="267" t="s">
        <v>513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514</v>
      </c>
      <c r="F19" s="267" t="s">
        <v>515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86</v>
      </c>
      <c r="F20" s="267" t="s">
        <v>516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88</v>
      </c>
      <c r="F21" s="267" t="s">
        <v>517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291</v>
      </c>
      <c r="F22" s="267" t="s">
        <v>292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518</v>
      </c>
      <c r="F23" s="267" t="s">
        <v>519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520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521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522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523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524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525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526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527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528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110</v>
      </c>
      <c r="F36" s="267"/>
      <c r="G36" s="267" t="s">
        <v>529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530</v>
      </c>
      <c r="F37" s="267"/>
      <c r="G37" s="267" t="s">
        <v>531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52</v>
      </c>
      <c r="F38" s="267"/>
      <c r="G38" s="267" t="s">
        <v>532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53</v>
      </c>
      <c r="F39" s="267"/>
      <c r="G39" s="267" t="s">
        <v>533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111</v>
      </c>
      <c r="F40" s="267"/>
      <c r="G40" s="267" t="s">
        <v>534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112</v>
      </c>
      <c r="F41" s="267"/>
      <c r="G41" s="267" t="s">
        <v>535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536</v>
      </c>
      <c r="F42" s="267"/>
      <c r="G42" s="267" t="s">
        <v>537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538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539</v>
      </c>
      <c r="F44" s="267"/>
      <c r="G44" s="267" t="s">
        <v>540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115</v>
      </c>
      <c r="F45" s="267"/>
      <c r="G45" s="267" t="s">
        <v>541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542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543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544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545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546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547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548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549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550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551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552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553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554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555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556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557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558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559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560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561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562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563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564</v>
      </c>
      <c r="D76" s="285"/>
      <c r="E76" s="285"/>
      <c r="F76" s="285" t="s">
        <v>565</v>
      </c>
      <c r="G76" s="286"/>
      <c r="H76" s="285" t="s">
        <v>53</v>
      </c>
      <c r="I76" s="285" t="s">
        <v>56</v>
      </c>
      <c r="J76" s="285" t="s">
        <v>566</v>
      </c>
      <c r="K76" s="284"/>
    </row>
    <row r="77" s="1" customFormat="1" ht="17.25" customHeight="1">
      <c r="B77" s="282"/>
      <c r="C77" s="287" t="s">
        <v>567</v>
      </c>
      <c r="D77" s="287"/>
      <c r="E77" s="287"/>
      <c r="F77" s="288" t="s">
        <v>568</v>
      </c>
      <c r="G77" s="289"/>
      <c r="H77" s="287"/>
      <c r="I77" s="287"/>
      <c r="J77" s="287" t="s">
        <v>569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52</v>
      </c>
      <c r="D79" s="290"/>
      <c r="E79" s="290"/>
      <c r="F79" s="292" t="s">
        <v>570</v>
      </c>
      <c r="G79" s="291"/>
      <c r="H79" s="270" t="s">
        <v>571</v>
      </c>
      <c r="I79" s="270" t="s">
        <v>572</v>
      </c>
      <c r="J79" s="270">
        <v>20</v>
      </c>
      <c r="K79" s="284"/>
    </row>
    <row r="80" s="1" customFormat="1" ht="15" customHeight="1">
      <c r="B80" s="282"/>
      <c r="C80" s="270" t="s">
        <v>573</v>
      </c>
      <c r="D80" s="270"/>
      <c r="E80" s="270"/>
      <c r="F80" s="292" t="s">
        <v>570</v>
      </c>
      <c r="G80" s="291"/>
      <c r="H80" s="270" t="s">
        <v>574</v>
      </c>
      <c r="I80" s="270" t="s">
        <v>572</v>
      </c>
      <c r="J80" s="270">
        <v>120</v>
      </c>
      <c r="K80" s="284"/>
    </row>
    <row r="81" s="1" customFormat="1" ht="15" customHeight="1">
      <c r="B81" s="293"/>
      <c r="C81" s="270" t="s">
        <v>575</v>
      </c>
      <c r="D81" s="270"/>
      <c r="E81" s="270"/>
      <c r="F81" s="292" t="s">
        <v>576</v>
      </c>
      <c r="G81" s="291"/>
      <c r="H81" s="270" t="s">
        <v>577</v>
      </c>
      <c r="I81" s="270" t="s">
        <v>572</v>
      </c>
      <c r="J81" s="270">
        <v>50</v>
      </c>
      <c r="K81" s="284"/>
    </row>
    <row r="82" s="1" customFormat="1" ht="15" customHeight="1">
      <c r="B82" s="293"/>
      <c r="C82" s="270" t="s">
        <v>578</v>
      </c>
      <c r="D82" s="270"/>
      <c r="E82" s="270"/>
      <c r="F82" s="292" t="s">
        <v>570</v>
      </c>
      <c r="G82" s="291"/>
      <c r="H82" s="270" t="s">
        <v>579</v>
      </c>
      <c r="I82" s="270" t="s">
        <v>580</v>
      </c>
      <c r="J82" s="270"/>
      <c r="K82" s="284"/>
    </row>
    <row r="83" s="1" customFormat="1" ht="15" customHeight="1">
      <c r="B83" s="293"/>
      <c r="C83" s="294" t="s">
        <v>581</v>
      </c>
      <c r="D83" s="294"/>
      <c r="E83" s="294"/>
      <c r="F83" s="295" t="s">
        <v>576</v>
      </c>
      <c r="G83" s="294"/>
      <c r="H83" s="294" t="s">
        <v>582</v>
      </c>
      <c r="I83" s="294" t="s">
        <v>572</v>
      </c>
      <c r="J83" s="294">
        <v>15</v>
      </c>
      <c r="K83" s="284"/>
    </row>
    <row r="84" s="1" customFormat="1" ht="15" customHeight="1">
      <c r="B84" s="293"/>
      <c r="C84" s="294" t="s">
        <v>583</v>
      </c>
      <c r="D84" s="294"/>
      <c r="E84" s="294"/>
      <c r="F84" s="295" t="s">
        <v>576</v>
      </c>
      <c r="G84" s="294"/>
      <c r="H84" s="294" t="s">
        <v>584</v>
      </c>
      <c r="I84" s="294" t="s">
        <v>572</v>
      </c>
      <c r="J84" s="294">
        <v>15</v>
      </c>
      <c r="K84" s="284"/>
    </row>
    <row r="85" s="1" customFormat="1" ht="15" customHeight="1">
      <c r="B85" s="293"/>
      <c r="C85" s="294" t="s">
        <v>585</v>
      </c>
      <c r="D85" s="294"/>
      <c r="E85" s="294"/>
      <c r="F85" s="295" t="s">
        <v>576</v>
      </c>
      <c r="G85" s="294"/>
      <c r="H85" s="294" t="s">
        <v>586</v>
      </c>
      <c r="I85" s="294" t="s">
        <v>572</v>
      </c>
      <c r="J85" s="294">
        <v>20</v>
      </c>
      <c r="K85" s="284"/>
    </row>
    <row r="86" s="1" customFormat="1" ht="15" customHeight="1">
      <c r="B86" s="293"/>
      <c r="C86" s="294" t="s">
        <v>587</v>
      </c>
      <c r="D86" s="294"/>
      <c r="E86" s="294"/>
      <c r="F86" s="295" t="s">
        <v>576</v>
      </c>
      <c r="G86" s="294"/>
      <c r="H86" s="294" t="s">
        <v>588</v>
      </c>
      <c r="I86" s="294" t="s">
        <v>572</v>
      </c>
      <c r="J86" s="294">
        <v>20</v>
      </c>
      <c r="K86" s="284"/>
    </row>
    <row r="87" s="1" customFormat="1" ht="15" customHeight="1">
      <c r="B87" s="293"/>
      <c r="C87" s="270" t="s">
        <v>589</v>
      </c>
      <c r="D87" s="270"/>
      <c r="E87" s="270"/>
      <c r="F87" s="292" t="s">
        <v>576</v>
      </c>
      <c r="G87" s="291"/>
      <c r="H87" s="270" t="s">
        <v>590</v>
      </c>
      <c r="I87" s="270" t="s">
        <v>572</v>
      </c>
      <c r="J87" s="270">
        <v>50</v>
      </c>
      <c r="K87" s="284"/>
    </row>
    <row r="88" s="1" customFormat="1" ht="15" customHeight="1">
      <c r="B88" s="293"/>
      <c r="C88" s="270" t="s">
        <v>591</v>
      </c>
      <c r="D88" s="270"/>
      <c r="E88" s="270"/>
      <c r="F88" s="292" t="s">
        <v>576</v>
      </c>
      <c r="G88" s="291"/>
      <c r="H88" s="270" t="s">
        <v>592</v>
      </c>
      <c r="I88" s="270" t="s">
        <v>572</v>
      </c>
      <c r="J88" s="270">
        <v>20</v>
      </c>
      <c r="K88" s="284"/>
    </row>
    <row r="89" s="1" customFormat="1" ht="15" customHeight="1">
      <c r="B89" s="293"/>
      <c r="C89" s="270" t="s">
        <v>593</v>
      </c>
      <c r="D89" s="270"/>
      <c r="E89" s="270"/>
      <c r="F89" s="292" t="s">
        <v>576</v>
      </c>
      <c r="G89" s="291"/>
      <c r="H89" s="270" t="s">
        <v>594</v>
      </c>
      <c r="I89" s="270" t="s">
        <v>572</v>
      </c>
      <c r="J89" s="270">
        <v>20</v>
      </c>
      <c r="K89" s="284"/>
    </row>
    <row r="90" s="1" customFormat="1" ht="15" customHeight="1">
      <c r="B90" s="293"/>
      <c r="C90" s="270" t="s">
        <v>595</v>
      </c>
      <c r="D90" s="270"/>
      <c r="E90" s="270"/>
      <c r="F90" s="292" t="s">
        <v>576</v>
      </c>
      <c r="G90" s="291"/>
      <c r="H90" s="270" t="s">
        <v>596</v>
      </c>
      <c r="I90" s="270" t="s">
        <v>572</v>
      </c>
      <c r="J90" s="270">
        <v>50</v>
      </c>
      <c r="K90" s="284"/>
    </row>
    <row r="91" s="1" customFormat="1" ht="15" customHeight="1">
      <c r="B91" s="293"/>
      <c r="C91" s="270" t="s">
        <v>597</v>
      </c>
      <c r="D91" s="270"/>
      <c r="E91" s="270"/>
      <c r="F91" s="292" t="s">
        <v>576</v>
      </c>
      <c r="G91" s="291"/>
      <c r="H91" s="270" t="s">
        <v>597</v>
      </c>
      <c r="I91" s="270" t="s">
        <v>572</v>
      </c>
      <c r="J91" s="270">
        <v>50</v>
      </c>
      <c r="K91" s="284"/>
    </row>
    <row r="92" s="1" customFormat="1" ht="15" customHeight="1">
      <c r="B92" s="293"/>
      <c r="C92" s="270" t="s">
        <v>598</v>
      </c>
      <c r="D92" s="270"/>
      <c r="E92" s="270"/>
      <c r="F92" s="292" t="s">
        <v>576</v>
      </c>
      <c r="G92" s="291"/>
      <c r="H92" s="270" t="s">
        <v>599</v>
      </c>
      <c r="I92" s="270" t="s">
        <v>572</v>
      </c>
      <c r="J92" s="270">
        <v>255</v>
      </c>
      <c r="K92" s="284"/>
    </row>
    <row r="93" s="1" customFormat="1" ht="15" customHeight="1">
      <c r="B93" s="293"/>
      <c r="C93" s="270" t="s">
        <v>600</v>
      </c>
      <c r="D93" s="270"/>
      <c r="E93" s="270"/>
      <c r="F93" s="292" t="s">
        <v>570</v>
      </c>
      <c r="G93" s="291"/>
      <c r="H93" s="270" t="s">
        <v>601</v>
      </c>
      <c r="I93" s="270" t="s">
        <v>602</v>
      </c>
      <c r="J93" s="270"/>
      <c r="K93" s="284"/>
    </row>
    <row r="94" s="1" customFormat="1" ht="15" customHeight="1">
      <c r="B94" s="293"/>
      <c r="C94" s="270" t="s">
        <v>603</v>
      </c>
      <c r="D94" s="270"/>
      <c r="E94" s="270"/>
      <c r="F94" s="292" t="s">
        <v>570</v>
      </c>
      <c r="G94" s="291"/>
      <c r="H94" s="270" t="s">
        <v>604</v>
      </c>
      <c r="I94" s="270" t="s">
        <v>605</v>
      </c>
      <c r="J94" s="270"/>
      <c r="K94" s="284"/>
    </row>
    <row r="95" s="1" customFormat="1" ht="15" customHeight="1">
      <c r="B95" s="293"/>
      <c r="C95" s="270" t="s">
        <v>606</v>
      </c>
      <c r="D95" s="270"/>
      <c r="E95" s="270"/>
      <c r="F95" s="292" t="s">
        <v>570</v>
      </c>
      <c r="G95" s="291"/>
      <c r="H95" s="270" t="s">
        <v>606</v>
      </c>
      <c r="I95" s="270" t="s">
        <v>605</v>
      </c>
      <c r="J95" s="270"/>
      <c r="K95" s="284"/>
    </row>
    <row r="96" s="1" customFormat="1" ht="15" customHeight="1">
      <c r="B96" s="293"/>
      <c r="C96" s="270" t="s">
        <v>37</v>
      </c>
      <c r="D96" s="270"/>
      <c r="E96" s="270"/>
      <c r="F96" s="292" t="s">
        <v>570</v>
      </c>
      <c r="G96" s="291"/>
      <c r="H96" s="270" t="s">
        <v>607</v>
      </c>
      <c r="I96" s="270" t="s">
        <v>605</v>
      </c>
      <c r="J96" s="270"/>
      <c r="K96" s="284"/>
    </row>
    <row r="97" s="1" customFormat="1" ht="15" customHeight="1">
      <c r="B97" s="293"/>
      <c r="C97" s="270" t="s">
        <v>47</v>
      </c>
      <c r="D97" s="270"/>
      <c r="E97" s="270"/>
      <c r="F97" s="292" t="s">
        <v>570</v>
      </c>
      <c r="G97" s="291"/>
      <c r="H97" s="270" t="s">
        <v>608</v>
      </c>
      <c r="I97" s="270" t="s">
        <v>605</v>
      </c>
      <c r="J97" s="270"/>
      <c r="K97" s="284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609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564</v>
      </c>
      <c r="D103" s="285"/>
      <c r="E103" s="285"/>
      <c r="F103" s="285" t="s">
        <v>565</v>
      </c>
      <c r="G103" s="286"/>
      <c r="H103" s="285" t="s">
        <v>53</v>
      </c>
      <c r="I103" s="285" t="s">
        <v>56</v>
      </c>
      <c r="J103" s="285" t="s">
        <v>566</v>
      </c>
      <c r="K103" s="284"/>
    </row>
    <row r="104" s="1" customFormat="1" ht="17.25" customHeight="1">
      <c r="B104" s="282"/>
      <c r="C104" s="287" t="s">
        <v>567</v>
      </c>
      <c r="D104" s="287"/>
      <c r="E104" s="287"/>
      <c r="F104" s="288" t="s">
        <v>568</v>
      </c>
      <c r="G104" s="289"/>
      <c r="H104" s="287"/>
      <c r="I104" s="287"/>
      <c r="J104" s="287" t="s">
        <v>569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1"/>
      <c r="H105" s="285"/>
      <c r="I105" s="285"/>
      <c r="J105" s="285"/>
      <c r="K105" s="284"/>
    </row>
    <row r="106" s="1" customFormat="1" ht="15" customHeight="1">
      <c r="B106" s="282"/>
      <c r="C106" s="270" t="s">
        <v>52</v>
      </c>
      <c r="D106" s="290"/>
      <c r="E106" s="290"/>
      <c r="F106" s="292" t="s">
        <v>570</v>
      </c>
      <c r="G106" s="301"/>
      <c r="H106" s="270" t="s">
        <v>610</v>
      </c>
      <c r="I106" s="270" t="s">
        <v>572</v>
      </c>
      <c r="J106" s="270">
        <v>20</v>
      </c>
      <c r="K106" s="284"/>
    </row>
    <row r="107" s="1" customFormat="1" ht="15" customHeight="1">
      <c r="B107" s="282"/>
      <c r="C107" s="270" t="s">
        <v>573</v>
      </c>
      <c r="D107" s="270"/>
      <c r="E107" s="270"/>
      <c r="F107" s="292" t="s">
        <v>570</v>
      </c>
      <c r="G107" s="270"/>
      <c r="H107" s="270" t="s">
        <v>610</v>
      </c>
      <c r="I107" s="270" t="s">
        <v>572</v>
      </c>
      <c r="J107" s="270">
        <v>120</v>
      </c>
      <c r="K107" s="284"/>
    </row>
    <row r="108" s="1" customFormat="1" ht="15" customHeight="1">
      <c r="B108" s="293"/>
      <c r="C108" s="270" t="s">
        <v>575</v>
      </c>
      <c r="D108" s="270"/>
      <c r="E108" s="270"/>
      <c r="F108" s="292" t="s">
        <v>576</v>
      </c>
      <c r="G108" s="270"/>
      <c r="H108" s="270" t="s">
        <v>610</v>
      </c>
      <c r="I108" s="270" t="s">
        <v>572</v>
      </c>
      <c r="J108" s="270">
        <v>50</v>
      </c>
      <c r="K108" s="284"/>
    </row>
    <row r="109" s="1" customFormat="1" ht="15" customHeight="1">
      <c r="B109" s="293"/>
      <c r="C109" s="270" t="s">
        <v>578</v>
      </c>
      <c r="D109" s="270"/>
      <c r="E109" s="270"/>
      <c r="F109" s="292" t="s">
        <v>570</v>
      </c>
      <c r="G109" s="270"/>
      <c r="H109" s="270" t="s">
        <v>610</v>
      </c>
      <c r="I109" s="270" t="s">
        <v>580</v>
      </c>
      <c r="J109" s="270"/>
      <c r="K109" s="284"/>
    </row>
    <row r="110" s="1" customFormat="1" ht="15" customHeight="1">
      <c r="B110" s="293"/>
      <c r="C110" s="270" t="s">
        <v>589</v>
      </c>
      <c r="D110" s="270"/>
      <c r="E110" s="270"/>
      <c r="F110" s="292" t="s">
        <v>576</v>
      </c>
      <c r="G110" s="270"/>
      <c r="H110" s="270" t="s">
        <v>610</v>
      </c>
      <c r="I110" s="270" t="s">
        <v>572</v>
      </c>
      <c r="J110" s="270">
        <v>50</v>
      </c>
      <c r="K110" s="284"/>
    </row>
    <row r="111" s="1" customFormat="1" ht="15" customHeight="1">
      <c r="B111" s="293"/>
      <c r="C111" s="270" t="s">
        <v>597</v>
      </c>
      <c r="D111" s="270"/>
      <c r="E111" s="270"/>
      <c r="F111" s="292" t="s">
        <v>576</v>
      </c>
      <c r="G111" s="270"/>
      <c r="H111" s="270" t="s">
        <v>610</v>
      </c>
      <c r="I111" s="270" t="s">
        <v>572</v>
      </c>
      <c r="J111" s="270">
        <v>50</v>
      </c>
      <c r="K111" s="284"/>
    </row>
    <row r="112" s="1" customFormat="1" ht="15" customHeight="1">
      <c r="B112" s="293"/>
      <c r="C112" s="270" t="s">
        <v>595</v>
      </c>
      <c r="D112" s="270"/>
      <c r="E112" s="270"/>
      <c r="F112" s="292" t="s">
        <v>576</v>
      </c>
      <c r="G112" s="270"/>
      <c r="H112" s="270" t="s">
        <v>610</v>
      </c>
      <c r="I112" s="270" t="s">
        <v>572</v>
      </c>
      <c r="J112" s="270">
        <v>50</v>
      </c>
      <c r="K112" s="284"/>
    </row>
    <row r="113" s="1" customFormat="1" ht="15" customHeight="1">
      <c r="B113" s="293"/>
      <c r="C113" s="270" t="s">
        <v>52</v>
      </c>
      <c r="D113" s="270"/>
      <c r="E113" s="270"/>
      <c r="F113" s="292" t="s">
        <v>570</v>
      </c>
      <c r="G113" s="270"/>
      <c r="H113" s="270" t="s">
        <v>611</v>
      </c>
      <c r="I113" s="270" t="s">
        <v>572</v>
      </c>
      <c r="J113" s="270">
        <v>20</v>
      </c>
      <c r="K113" s="284"/>
    </row>
    <row r="114" s="1" customFormat="1" ht="15" customHeight="1">
      <c r="B114" s="293"/>
      <c r="C114" s="270" t="s">
        <v>612</v>
      </c>
      <c r="D114" s="270"/>
      <c r="E114" s="270"/>
      <c r="F114" s="292" t="s">
        <v>570</v>
      </c>
      <c r="G114" s="270"/>
      <c r="H114" s="270" t="s">
        <v>613</v>
      </c>
      <c r="I114" s="270" t="s">
        <v>572</v>
      </c>
      <c r="J114" s="270">
        <v>120</v>
      </c>
      <c r="K114" s="284"/>
    </row>
    <row r="115" s="1" customFormat="1" ht="15" customHeight="1">
      <c r="B115" s="293"/>
      <c r="C115" s="270" t="s">
        <v>37</v>
      </c>
      <c r="D115" s="270"/>
      <c r="E115" s="270"/>
      <c r="F115" s="292" t="s">
        <v>570</v>
      </c>
      <c r="G115" s="270"/>
      <c r="H115" s="270" t="s">
        <v>614</v>
      </c>
      <c r="I115" s="270" t="s">
        <v>605</v>
      </c>
      <c r="J115" s="270"/>
      <c r="K115" s="284"/>
    </row>
    <row r="116" s="1" customFormat="1" ht="15" customHeight="1">
      <c r="B116" s="293"/>
      <c r="C116" s="270" t="s">
        <v>47</v>
      </c>
      <c r="D116" s="270"/>
      <c r="E116" s="270"/>
      <c r="F116" s="292" t="s">
        <v>570</v>
      </c>
      <c r="G116" s="270"/>
      <c r="H116" s="270" t="s">
        <v>615</v>
      </c>
      <c r="I116" s="270" t="s">
        <v>605</v>
      </c>
      <c r="J116" s="270"/>
      <c r="K116" s="284"/>
    </row>
    <row r="117" s="1" customFormat="1" ht="15" customHeight="1">
      <c r="B117" s="293"/>
      <c r="C117" s="270" t="s">
        <v>56</v>
      </c>
      <c r="D117" s="270"/>
      <c r="E117" s="270"/>
      <c r="F117" s="292" t="s">
        <v>570</v>
      </c>
      <c r="G117" s="270"/>
      <c r="H117" s="270" t="s">
        <v>616</v>
      </c>
      <c r="I117" s="270" t="s">
        <v>617</v>
      </c>
      <c r="J117" s="270"/>
      <c r="K117" s="284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267"/>
      <c r="D119" s="267"/>
      <c r="E119" s="267"/>
      <c r="F119" s="304"/>
      <c r="G119" s="267"/>
      <c r="H119" s="267"/>
      <c r="I119" s="267"/>
      <c r="J119" s="267"/>
      <c r="K119" s="303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61" t="s">
        <v>618</v>
      </c>
      <c r="D122" s="261"/>
      <c r="E122" s="261"/>
      <c r="F122" s="261"/>
      <c r="G122" s="261"/>
      <c r="H122" s="261"/>
      <c r="I122" s="261"/>
      <c r="J122" s="261"/>
      <c r="K122" s="309"/>
    </row>
    <row r="123" s="1" customFormat="1" ht="17.25" customHeight="1">
      <c r="B123" s="310"/>
      <c r="C123" s="285" t="s">
        <v>564</v>
      </c>
      <c r="D123" s="285"/>
      <c r="E123" s="285"/>
      <c r="F123" s="285" t="s">
        <v>565</v>
      </c>
      <c r="G123" s="286"/>
      <c r="H123" s="285" t="s">
        <v>53</v>
      </c>
      <c r="I123" s="285" t="s">
        <v>56</v>
      </c>
      <c r="J123" s="285" t="s">
        <v>566</v>
      </c>
      <c r="K123" s="311"/>
    </row>
    <row r="124" s="1" customFormat="1" ht="17.25" customHeight="1">
      <c r="B124" s="310"/>
      <c r="C124" s="287" t="s">
        <v>567</v>
      </c>
      <c r="D124" s="287"/>
      <c r="E124" s="287"/>
      <c r="F124" s="288" t="s">
        <v>568</v>
      </c>
      <c r="G124" s="289"/>
      <c r="H124" s="287"/>
      <c r="I124" s="287"/>
      <c r="J124" s="287" t="s">
        <v>569</v>
      </c>
      <c r="K124" s="311"/>
    </row>
    <row r="125" s="1" customFormat="1" ht="5.25" customHeight="1">
      <c r="B125" s="312"/>
      <c r="C125" s="290"/>
      <c r="D125" s="290"/>
      <c r="E125" s="290"/>
      <c r="F125" s="290"/>
      <c r="G125" s="270"/>
      <c r="H125" s="290"/>
      <c r="I125" s="290"/>
      <c r="J125" s="290"/>
      <c r="K125" s="313"/>
    </row>
    <row r="126" s="1" customFormat="1" ht="15" customHeight="1">
      <c r="B126" s="312"/>
      <c r="C126" s="270" t="s">
        <v>573</v>
      </c>
      <c r="D126" s="290"/>
      <c r="E126" s="290"/>
      <c r="F126" s="292" t="s">
        <v>570</v>
      </c>
      <c r="G126" s="270"/>
      <c r="H126" s="270" t="s">
        <v>610</v>
      </c>
      <c r="I126" s="270" t="s">
        <v>572</v>
      </c>
      <c r="J126" s="270">
        <v>120</v>
      </c>
      <c r="K126" s="314"/>
    </row>
    <row r="127" s="1" customFormat="1" ht="15" customHeight="1">
      <c r="B127" s="312"/>
      <c r="C127" s="270" t="s">
        <v>619</v>
      </c>
      <c r="D127" s="270"/>
      <c r="E127" s="270"/>
      <c r="F127" s="292" t="s">
        <v>570</v>
      </c>
      <c r="G127" s="270"/>
      <c r="H127" s="270" t="s">
        <v>620</v>
      </c>
      <c r="I127" s="270" t="s">
        <v>572</v>
      </c>
      <c r="J127" s="270" t="s">
        <v>621</v>
      </c>
      <c r="K127" s="314"/>
    </row>
    <row r="128" s="1" customFormat="1" ht="15" customHeight="1">
      <c r="B128" s="312"/>
      <c r="C128" s="270" t="s">
        <v>518</v>
      </c>
      <c r="D128" s="270"/>
      <c r="E128" s="270"/>
      <c r="F128" s="292" t="s">
        <v>570</v>
      </c>
      <c r="G128" s="270"/>
      <c r="H128" s="270" t="s">
        <v>622</v>
      </c>
      <c r="I128" s="270" t="s">
        <v>572</v>
      </c>
      <c r="J128" s="270" t="s">
        <v>621</v>
      </c>
      <c r="K128" s="314"/>
    </row>
    <row r="129" s="1" customFormat="1" ht="15" customHeight="1">
      <c r="B129" s="312"/>
      <c r="C129" s="270" t="s">
        <v>581</v>
      </c>
      <c r="D129" s="270"/>
      <c r="E129" s="270"/>
      <c r="F129" s="292" t="s">
        <v>576</v>
      </c>
      <c r="G129" s="270"/>
      <c r="H129" s="270" t="s">
        <v>582</v>
      </c>
      <c r="I129" s="270" t="s">
        <v>572</v>
      </c>
      <c r="J129" s="270">
        <v>15</v>
      </c>
      <c r="K129" s="314"/>
    </row>
    <row r="130" s="1" customFormat="1" ht="15" customHeight="1">
      <c r="B130" s="312"/>
      <c r="C130" s="294" t="s">
        <v>583</v>
      </c>
      <c r="D130" s="294"/>
      <c r="E130" s="294"/>
      <c r="F130" s="295" t="s">
        <v>576</v>
      </c>
      <c r="G130" s="294"/>
      <c r="H130" s="294" t="s">
        <v>584</v>
      </c>
      <c r="I130" s="294" t="s">
        <v>572</v>
      </c>
      <c r="J130" s="294">
        <v>15</v>
      </c>
      <c r="K130" s="314"/>
    </row>
    <row r="131" s="1" customFormat="1" ht="15" customHeight="1">
      <c r="B131" s="312"/>
      <c r="C131" s="294" t="s">
        <v>585</v>
      </c>
      <c r="D131" s="294"/>
      <c r="E131" s="294"/>
      <c r="F131" s="295" t="s">
        <v>576</v>
      </c>
      <c r="G131" s="294"/>
      <c r="H131" s="294" t="s">
        <v>586</v>
      </c>
      <c r="I131" s="294" t="s">
        <v>572</v>
      </c>
      <c r="J131" s="294">
        <v>20</v>
      </c>
      <c r="K131" s="314"/>
    </row>
    <row r="132" s="1" customFormat="1" ht="15" customHeight="1">
      <c r="B132" s="312"/>
      <c r="C132" s="294" t="s">
        <v>587</v>
      </c>
      <c r="D132" s="294"/>
      <c r="E132" s="294"/>
      <c r="F132" s="295" t="s">
        <v>576</v>
      </c>
      <c r="G132" s="294"/>
      <c r="H132" s="294" t="s">
        <v>588</v>
      </c>
      <c r="I132" s="294" t="s">
        <v>572</v>
      </c>
      <c r="J132" s="294">
        <v>20</v>
      </c>
      <c r="K132" s="314"/>
    </row>
    <row r="133" s="1" customFormat="1" ht="15" customHeight="1">
      <c r="B133" s="312"/>
      <c r="C133" s="270" t="s">
        <v>575</v>
      </c>
      <c r="D133" s="270"/>
      <c r="E133" s="270"/>
      <c r="F133" s="292" t="s">
        <v>576</v>
      </c>
      <c r="G133" s="270"/>
      <c r="H133" s="270" t="s">
        <v>610</v>
      </c>
      <c r="I133" s="270" t="s">
        <v>572</v>
      </c>
      <c r="J133" s="270">
        <v>50</v>
      </c>
      <c r="K133" s="314"/>
    </row>
    <row r="134" s="1" customFormat="1" ht="15" customHeight="1">
      <c r="B134" s="312"/>
      <c r="C134" s="270" t="s">
        <v>589</v>
      </c>
      <c r="D134" s="270"/>
      <c r="E134" s="270"/>
      <c r="F134" s="292" t="s">
        <v>576</v>
      </c>
      <c r="G134" s="270"/>
      <c r="H134" s="270" t="s">
        <v>610</v>
      </c>
      <c r="I134" s="270" t="s">
        <v>572</v>
      </c>
      <c r="J134" s="270">
        <v>50</v>
      </c>
      <c r="K134" s="314"/>
    </row>
    <row r="135" s="1" customFormat="1" ht="15" customHeight="1">
      <c r="B135" s="312"/>
      <c r="C135" s="270" t="s">
        <v>595</v>
      </c>
      <c r="D135" s="270"/>
      <c r="E135" s="270"/>
      <c r="F135" s="292" t="s">
        <v>576</v>
      </c>
      <c r="G135" s="270"/>
      <c r="H135" s="270" t="s">
        <v>610</v>
      </c>
      <c r="I135" s="270" t="s">
        <v>572</v>
      </c>
      <c r="J135" s="270">
        <v>50</v>
      </c>
      <c r="K135" s="314"/>
    </row>
    <row r="136" s="1" customFormat="1" ht="15" customHeight="1">
      <c r="B136" s="312"/>
      <c r="C136" s="270" t="s">
        <v>597</v>
      </c>
      <c r="D136" s="270"/>
      <c r="E136" s="270"/>
      <c r="F136" s="292" t="s">
        <v>576</v>
      </c>
      <c r="G136" s="270"/>
      <c r="H136" s="270" t="s">
        <v>610</v>
      </c>
      <c r="I136" s="270" t="s">
        <v>572</v>
      </c>
      <c r="J136" s="270">
        <v>50</v>
      </c>
      <c r="K136" s="314"/>
    </row>
    <row r="137" s="1" customFormat="1" ht="15" customHeight="1">
      <c r="B137" s="312"/>
      <c r="C137" s="270" t="s">
        <v>598</v>
      </c>
      <c r="D137" s="270"/>
      <c r="E137" s="270"/>
      <c r="F137" s="292" t="s">
        <v>576</v>
      </c>
      <c r="G137" s="270"/>
      <c r="H137" s="270" t="s">
        <v>623</v>
      </c>
      <c r="I137" s="270" t="s">
        <v>572</v>
      </c>
      <c r="J137" s="270">
        <v>255</v>
      </c>
      <c r="K137" s="314"/>
    </row>
    <row r="138" s="1" customFormat="1" ht="15" customHeight="1">
      <c r="B138" s="312"/>
      <c r="C138" s="270" t="s">
        <v>600</v>
      </c>
      <c r="D138" s="270"/>
      <c r="E138" s="270"/>
      <c r="F138" s="292" t="s">
        <v>570</v>
      </c>
      <c r="G138" s="270"/>
      <c r="H138" s="270" t="s">
        <v>624</v>
      </c>
      <c r="I138" s="270" t="s">
        <v>602</v>
      </c>
      <c r="J138" s="270"/>
      <c r="K138" s="314"/>
    </row>
    <row r="139" s="1" customFormat="1" ht="15" customHeight="1">
      <c r="B139" s="312"/>
      <c r="C139" s="270" t="s">
        <v>603</v>
      </c>
      <c r="D139" s="270"/>
      <c r="E139" s="270"/>
      <c r="F139" s="292" t="s">
        <v>570</v>
      </c>
      <c r="G139" s="270"/>
      <c r="H139" s="270" t="s">
        <v>625</v>
      </c>
      <c r="I139" s="270" t="s">
        <v>605</v>
      </c>
      <c r="J139" s="270"/>
      <c r="K139" s="314"/>
    </row>
    <row r="140" s="1" customFormat="1" ht="15" customHeight="1">
      <c r="B140" s="312"/>
      <c r="C140" s="270" t="s">
        <v>606</v>
      </c>
      <c r="D140" s="270"/>
      <c r="E140" s="270"/>
      <c r="F140" s="292" t="s">
        <v>570</v>
      </c>
      <c r="G140" s="270"/>
      <c r="H140" s="270" t="s">
        <v>606</v>
      </c>
      <c r="I140" s="270" t="s">
        <v>605</v>
      </c>
      <c r="J140" s="270"/>
      <c r="K140" s="314"/>
    </row>
    <row r="141" s="1" customFormat="1" ht="15" customHeight="1">
      <c r="B141" s="312"/>
      <c r="C141" s="270" t="s">
        <v>37</v>
      </c>
      <c r="D141" s="270"/>
      <c r="E141" s="270"/>
      <c r="F141" s="292" t="s">
        <v>570</v>
      </c>
      <c r="G141" s="270"/>
      <c r="H141" s="270" t="s">
        <v>626</v>
      </c>
      <c r="I141" s="270" t="s">
        <v>605</v>
      </c>
      <c r="J141" s="270"/>
      <c r="K141" s="314"/>
    </row>
    <row r="142" s="1" customFormat="1" ht="15" customHeight="1">
      <c r="B142" s="312"/>
      <c r="C142" s="270" t="s">
        <v>627</v>
      </c>
      <c r="D142" s="270"/>
      <c r="E142" s="270"/>
      <c r="F142" s="292" t="s">
        <v>570</v>
      </c>
      <c r="G142" s="270"/>
      <c r="H142" s="270" t="s">
        <v>628</v>
      </c>
      <c r="I142" s="270" t="s">
        <v>605</v>
      </c>
      <c r="J142" s="270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267"/>
      <c r="C144" s="267"/>
      <c r="D144" s="267"/>
      <c r="E144" s="267"/>
      <c r="F144" s="304"/>
      <c r="G144" s="267"/>
      <c r="H144" s="267"/>
      <c r="I144" s="267"/>
      <c r="J144" s="267"/>
      <c r="K144" s="267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629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564</v>
      </c>
      <c r="D148" s="285"/>
      <c r="E148" s="285"/>
      <c r="F148" s="285" t="s">
        <v>565</v>
      </c>
      <c r="G148" s="286"/>
      <c r="H148" s="285" t="s">
        <v>53</v>
      </c>
      <c r="I148" s="285" t="s">
        <v>56</v>
      </c>
      <c r="J148" s="285" t="s">
        <v>566</v>
      </c>
      <c r="K148" s="284"/>
    </row>
    <row r="149" s="1" customFormat="1" ht="17.25" customHeight="1">
      <c r="B149" s="282"/>
      <c r="C149" s="287" t="s">
        <v>567</v>
      </c>
      <c r="D149" s="287"/>
      <c r="E149" s="287"/>
      <c r="F149" s="288" t="s">
        <v>568</v>
      </c>
      <c r="G149" s="289"/>
      <c r="H149" s="287"/>
      <c r="I149" s="287"/>
      <c r="J149" s="287" t="s">
        <v>569</v>
      </c>
      <c r="K149" s="284"/>
    </row>
    <row r="150" s="1" customFormat="1" ht="5.25" customHeight="1">
      <c r="B150" s="293"/>
      <c r="C150" s="290"/>
      <c r="D150" s="290"/>
      <c r="E150" s="290"/>
      <c r="F150" s="290"/>
      <c r="G150" s="291"/>
      <c r="H150" s="290"/>
      <c r="I150" s="290"/>
      <c r="J150" s="290"/>
      <c r="K150" s="314"/>
    </row>
    <row r="151" s="1" customFormat="1" ht="15" customHeight="1">
      <c r="B151" s="293"/>
      <c r="C151" s="318" t="s">
        <v>573</v>
      </c>
      <c r="D151" s="270"/>
      <c r="E151" s="270"/>
      <c r="F151" s="319" t="s">
        <v>570</v>
      </c>
      <c r="G151" s="270"/>
      <c r="H151" s="318" t="s">
        <v>610</v>
      </c>
      <c r="I151" s="318" t="s">
        <v>572</v>
      </c>
      <c r="J151" s="318">
        <v>120</v>
      </c>
      <c r="K151" s="314"/>
    </row>
    <row r="152" s="1" customFormat="1" ht="15" customHeight="1">
      <c r="B152" s="293"/>
      <c r="C152" s="318" t="s">
        <v>619</v>
      </c>
      <c r="D152" s="270"/>
      <c r="E152" s="270"/>
      <c r="F152" s="319" t="s">
        <v>570</v>
      </c>
      <c r="G152" s="270"/>
      <c r="H152" s="318" t="s">
        <v>630</v>
      </c>
      <c r="I152" s="318" t="s">
        <v>572</v>
      </c>
      <c r="J152" s="318" t="s">
        <v>621</v>
      </c>
      <c r="K152" s="314"/>
    </row>
    <row r="153" s="1" customFormat="1" ht="15" customHeight="1">
      <c r="B153" s="293"/>
      <c r="C153" s="318" t="s">
        <v>518</v>
      </c>
      <c r="D153" s="270"/>
      <c r="E153" s="270"/>
      <c r="F153" s="319" t="s">
        <v>570</v>
      </c>
      <c r="G153" s="270"/>
      <c r="H153" s="318" t="s">
        <v>631</v>
      </c>
      <c r="I153" s="318" t="s">
        <v>572</v>
      </c>
      <c r="J153" s="318" t="s">
        <v>621</v>
      </c>
      <c r="K153" s="314"/>
    </row>
    <row r="154" s="1" customFormat="1" ht="15" customHeight="1">
      <c r="B154" s="293"/>
      <c r="C154" s="318" t="s">
        <v>575</v>
      </c>
      <c r="D154" s="270"/>
      <c r="E154" s="270"/>
      <c r="F154" s="319" t="s">
        <v>576</v>
      </c>
      <c r="G154" s="270"/>
      <c r="H154" s="318" t="s">
        <v>610</v>
      </c>
      <c r="I154" s="318" t="s">
        <v>572</v>
      </c>
      <c r="J154" s="318">
        <v>50</v>
      </c>
      <c r="K154" s="314"/>
    </row>
    <row r="155" s="1" customFormat="1" ht="15" customHeight="1">
      <c r="B155" s="293"/>
      <c r="C155" s="318" t="s">
        <v>578</v>
      </c>
      <c r="D155" s="270"/>
      <c r="E155" s="270"/>
      <c r="F155" s="319" t="s">
        <v>570</v>
      </c>
      <c r="G155" s="270"/>
      <c r="H155" s="318" t="s">
        <v>610</v>
      </c>
      <c r="I155" s="318" t="s">
        <v>580</v>
      </c>
      <c r="J155" s="318"/>
      <c r="K155" s="314"/>
    </row>
    <row r="156" s="1" customFormat="1" ht="15" customHeight="1">
      <c r="B156" s="293"/>
      <c r="C156" s="318" t="s">
        <v>589</v>
      </c>
      <c r="D156" s="270"/>
      <c r="E156" s="270"/>
      <c r="F156" s="319" t="s">
        <v>576</v>
      </c>
      <c r="G156" s="270"/>
      <c r="H156" s="318" t="s">
        <v>610</v>
      </c>
      <c r="I156" s="318" t="s">
        <v>572</v>
      </c>
      <c r="J156" s="318">
        <v>50</v>
      </c>
      <c r="K156" s="314"/>
    </row>
    <row r="157" s="1" customFormat="1" ht="15" customHeight="1">
      <c r="B157" s="293"/>
      <c r="C157" s="318" t="s">
        <v>597</v>
      </c>
      <c r="D157" s="270"/>
      <c r="E157" s="270"/>
      <c r="F157" s="319" t="s">
        <v>576</v>
      </c>
      <c r="G157" s="270"/>
      <c r="H157" s="318" t="s">
        <v>610</v>
      </c>
      <c r="I157" s="318" t="s">
        <v>572</v>
      </c>
      <c r="J157" s="318">
        <v>50</v>
      </c>
      <c r="K157" s="314"/>
    </row>
    <row r="158" s="1" customFormat="1" ht="15" customHeight="1">
      <c r="B158" s="293"/>
      <c r="C158" s="318" t="s">
        <v>595</v>
      </c>
      <c r="D158" s="270"/>
      <c r="E158" s="270"/>
      <c r="F158" s="319" t="s">
        <v>576</v>
      </c>
      <c r="G158" s="270"/>
      <c r="H158" s="318" t="s">
        <v>610</v>
      </c>
      <c r="I158" s="318" t="s">
        <v>572</v>
      </c>
      <c r="J158" s="318">
        <v>50</v>
      </c>
      <c r="K158" s="314"/>
    </row>
    <row r="159" s="1" customFormat="1" ht="15" customHeight="1">
      <c r="B159" s="293"/>
      <c r="C159" s="318" t="s">
        <v>100</v>
      </c>
      <c r="D159" s="270"/>
      <c r="E159" s="270"/>
      <c r="F159" s="319" t="s">
        <v>570</v>
      </c>
      <c r="G159" s="270"/>
      <c r="H159" s="318" t="s">
        <v>632</v>
      </c>
      <c r="I159" s="318" t="s">
        <v>572</v>
      </c>
      <c r="J159" s="318" t="s">
        <v>633</v>
      </c>
      <c r="K159" s="314"/>
    </row>
    <row r="160" s="1" customFormat="1" ht="15" customHeight="1">
      <c r="B160" s="293"/>
      <c r="C160" s="318" t="s">
        <v>634</v>
      </c>
      <c r="D160" s="270"/>
      <c r="E160" s="270"/>
      <c r="F160" s="319" t="s">
        <v>570</v>
      </c>
      <c r="G160" s="270"/>
      <c r="H160" s="318" t="s">
        <v>635</v>
      </c>
      <c r="I160" s="318" t="s">
        <v>605</v>
      </c>
      <c r="J160" s="318"/>
      <c r="K160" s="314"/>
    </row>
    <row r="161" s="1" customFormat="1" ht="15" customHeight="1">
      <c r="B161" s="320"/>
      <c r="C161" s="302"/>
      <c r="D161" s="302"/>
      <c r="E161" s="302"/>
      <c r="F161" s="302"/>
      <c r="G161" s="302"/>
      <c r="H161" s="302"/>
      <c r="I161" s="302"/>
      <c r="J161" s="302"/>
      <c r="K161" s="321"/>
    </row>
    <row r="162" s="1" customFormat="1" ht="18.75" customHeight="1">
      <c r="B162" s="267"/>
      <c r="C162" s="270"/>
      <c r="D162" s="270"/>
      <c r="E162" s="270"/>
      <c r="F162" s="292"/>
      <c r="G162" s="270"/>
      <c r="H162" s="270"/>
      <c r="I162" s="270"/>
      <c r="J162" s="270"/>
      <c r="K162" s="267"/>
    </row>
    <row r="163" s="1" customFormat="1" ht="18.75" customHeight="1">
      <c r="B163" s="267"/>
      <c r="C163" s="270"/>
      <c r="D163" s="270"/>
      <c r="E163" s="270"/>
      <c r="F163" s="292"/>
      <c r="G163" s="270"/>
      <c r="H163" s="270"/>
      <c r="I163" s="270"/>
      <c r="J163" s="270"/>
      <c r="K163" s="267"/>
    </row>
    <row r="164" s="1" customFormat="1" ht="18.75" customHeight="1">
      <c r="B164" s="267"/>
      <c r="C164" s="270"/>
      <c r="D164" s="270"/>
      <c r="E164" s="270"/>
      <c r="F164" s="292"/>
      <c r="G164" s="270"/>
      <c r="H164" s="270"/>
      <c r="I164" s="270"/>
      <c r="J164" s="270"/>
      <c r="K164" s="267"/>
    </row>
    <row r="165" s="1" customFormat="1" ht="18.75" customHeight="1">
      <c r="B165" s="267"/>
      <c r="C165" s="270"/>
      <c r="D165" s="270"/>
      <c r="E165" s="270"/>
      <c r="F165" s="292"/>
      <c r="G165" s="270"/>
      <c r="H165" s="270"/>
      <c r="I165" s="270"/>
      <c r="J165" s="270"/>
      <c r="K165" s="267"/>
    </row>
    <row r="166" s="1" customFormat="1" ht="18.75" customHeight="1">
      <c r="B166" s="267"/>
      <c r="C166" s="270"/>
      <c r="D166" s="270"/>
      <c r="E166" s="270"/>
      <c r="F166" s="292"/>
      <c r="G166" s="270"/>
      <c r="H166" s="270"/>
      <c r="I166" s="270"/>
      <c r="J166" s="270"/>
      <c r="K166" s="267"/>
    </row>
    <row r="167" s="1" customFormat="1" ht="18.75" customHeight="1">
      <c r="B167" s="267"/>
      <c r="C167" s="270"/>
      <c r="D167" s="270"/>
      <c r="E167" s="270"/>
      <c r="F167" s="292"/>
      <c r="G167" s="270"/>
      <c r="H167" s="270"/>
      <c r="I167" s="270"/>
      <c r="J167" s="270"/>
      <c r="K167" s="267"/>
    </row>
    <row r="168" s="1" customFormat="1" ht="18.75" customHeight="1">
      <c r="B168" s="267"/>
      <c r="C168" s="270"/>
      <c r="D168" s="270"/>
      <c r="E168" s="270"/>
      <c r="F168" s="292"/>
      <c r="G168" s="270"/>
      <c r="H168" s="270"/>
      <c r="I168" s="270"/>
      <c r="J168" s="270"/>
      <c r="K168" s="267"/>
    </row>
    <row r="169" s="1" customFormat="1" ht="18.75" customHeight="1">
      <c r="B169" s="278"/>
      <c r="C169" s="278"/>
      <c r="D169" s="278"/>
      <c r="E169" s="278"/>
      <c r="F169" s="278"/>
      <c r="G169" s="278"/>
      <c r="H169" s="278"/>
      <c r="I169" s="278"/>
      <c r="J169" s="278"/>
      <c r="K169" s="278"/>
    </row>
    <row r="170" s="1" customFormat="1" ht="7.5" customHeight="1">
      <c r="B170" s="257"/>
      <c r="C170" s="258"/>
      <c r="D170" s="258"/>
      <c r="E170" s="258"/>
      <c r="F170" s="258"/>
      <c r="G170" s="258"/>
      <c r="H170" s="258"/>
      <c r="I170" s="258"/>
      <c r="J170" s="258"/>
      <c r="K170" s="259"/>
    </row>
    <row r="171" s="1" customFormat="1" ht="45" customHeight="1">
      <c r="B171" s="260"/>
      <c r="C171" s="261" t="s">
        <v>636</v>
      </c>
      <c r="D171" s="261"/>
      <c r="E171" s="261"/>
      <c r="F171" s="261"/>
      <c r="G171" s="261"/>
      <c r="H171" s="261"/>
      <c r="I171" s="261"/>
      <c r="J171" s="261"/>
      <c r="K171" s="262"/>
    </row>
    <row r="172" s="1" customFormat="1" ht="17.25" customHeight="1">
      <c r="B172" s="260"/>
      <c r="C172" s="285" t="s">
        <v>564</v>
      </c>
      <c r="D172" s="285"/>
      <c r="E172" s="285"/>
      <c r="F172" s="285" t="s">
        <v>565</v>
      </c>
      <c r="G172" s="322"/>
      <c r="H172" s="323" t="s">
        <v>53</v>
      </c>
      <c r="I172" s="323" t="s">
        <v>56</v>
      </c>
      <c r="J172" s="285" t="s">
        <v>566</v>
      </c>
      <c r="K172" s="262"/>
    </row>
    <row r="173" s="1" customFormat="1" ht="17.25" customHeight="1">
      <c r="B173" s="263"/>
      <c r="C173" s="287" t="s">
        <v>567</v>
      </c>
      <c r="D173" s="287"/>
      <c r="E173" s="287"/>
      <c r="F173" s="288" t="s">
        <v>568</v>
      </c>
      <c r="G173" s="324"/>
      <c r="H173" s="325"/>
      <c r="I173" s="325"/>
      <c r="J173" s="287" t="s">
        <v>569</v>
      </c>
      <c r="K173" s="265"/>
    </row>
    <row r="174" s="1" customFormat="1" ht="5.25" customHeight="1">
      <c r="B174" s="293"/>
      <c r="C174" s="290"/>
      <c r="D174" s="290"/>
      <c r="E174" s="290"/>
      <c r="F174" s="290"/>
      <c r="G174" s="291"/>
      <c r="H174" s="290"/>
      <c r="I174" s="290"/>
      <c r="J174" s="290"/>
      <c r="K174" s="314"/>
    </row>
    <row r="175" s="1" customFormat="1" ht="15" customHeight="1">
      <c r="B175" s="293"/>
      <c r="C175" s="270" t="s">
        <v>573</v>
      </c>
      <c r="D175" s="270"/>
      <c r="E175" s="270"/>
      <c r="F175" s="292" t="s">
        <v>570</v>
      </c>
      <c r="G175" s="270"/>
      <c r="H175" s="270" t="s">
        <v>610</v>
      </c>
      <c r="I175" s="270" t="s">
        <v>572</v>
      </c>
      <c r="J175" s="270">
        <v>120</v>
      </c>
      <c r="K175" s="314"/>
    </row>
    <row r="176" s="1" customFormat="1" ht="15" customHeight="1">
      <c r="B176" s="293"/>
      <c r="C176" s="270" t="s">
        <v>619</v>
      </c>
      <c r="D176" s="270"/>
      <c r="E176" s="270"/>
      <c r="F176" s="292" t="s">
        <v>570</v>
      </c>
      <c r="G176" s="270"/>
      <c r="H176" s="270" t="s">
        <v>620</v>
      </c>
      <c r="I176" s="270" t="s">
        <v>572</v>
      </c>
      <c r="J176" s="270" t="s">
        <v>621</v>
      </c>
      <c r="K176" s="314"/>
    </row>
    <row r="177" s="1" customFormat="1" ht="15" customHeight="1">
      <c r="B177" s="293"/>
      <c r="C177" s="270" t="s">
        <v>518</v>
      </c>
      <c r="D177" s="270"/>
      <c r="E177" s="270"/>
      <c r="F177" s="292" t="s">
        <v>570</v>
      </c>
      <c r="G177" s="270"/>
      <c r="H177" s="270" t="s">
        <v>637</v>
      </c>
      <c r="I177" s="270" t="s">
        <v>572</v>
      </c>
      <c r="J177" s="270" t="s">
        <v>621</v>
      </c>
      <c r="K177" s="314"/>
    </row>
    <row r="178" s="1" customFormat="1" ht="15" customHeight="1">
      <c r="B178" s="293"/>
      <c r="C178" s="270" t="s">
        <v>575</v>
      </c>
      <c r="D178" s="270"/>
      <c r="E178" s="270"/>
      <c r="F178" s="292" t="s">
        <v>576</v>
      </c>
      <c r="G178" s="270"/>
      <c r="H178" s="270" t="s">
        <v>637</v>
      </c>
      <c r="I178" s="270" t="s">
        <v>572</v>
      </c>
      <c r="J178" s="270">
        <v>50</v>
      </c>
      <c r="K178" s="314"/>
    </row>
    <row r="179" s="1" customFormat="1" ht="15" customHeight="1">
      <c r="B179" s="293"/>
      <c r="C179" s="270" t="s">
        <v>578</v>
      </c>
      <c r="D179" s="270"/>
      <c r="E179" s="270"/>
      <c r="F179" s="292" t="s">
        <v>570</v>
      </c>
      <c r="G179" s="270"/>
      <c r="H179" s="270" t="s">
        <v>637</v>
      </c>
      <c r="I179" s="270" t="s">
        <v>580</v>
      </c>
      <c r="J179" s="270"/>
      <c r="K179" s="314"/>
    </row>
    <row r="180" s="1" customFormat="1" ht="15" customHeight="1">
      <c r="B180" s="293"/>
      <c r="C180" s="270" t="s">
        <v>589</v>
      </c>
      <c r="D180" s="270"/>
      <c r="E180" s="270"/>
      <c r="F180" s="292" t="s">
        <v>576</v>
      </c>
      <c r="G180" s="270"/>
      <c r="H180" s="270" t="s">
        <v>637</v>
      </c>
      <c r="I180" s="270" t="s">
        <v>572</v>
      </c>
      <c r="J180" s="270">
        <v>50</v>
      </c>
      <c r="K180" s="314"/>
    </row>
    <row r="181" s="1" customFormat="1" ht="15" customHeight="1">
      <c r="B181" s="293"/>
      <c r="C181" s="270" t="s">
        <v>597</v>
      </c>
      <c r="D181" s="270"/>
      <c r="E181" s="270"/>
      <c r="F181" s="292" t="s">
        <v>576</v>
      </c>
      <c r="G181" s="270"/>
      <c r="H181" s="270" t="s">
        <v>637</v>
      </c>
      <c r="I181" s="270" t="s">
        <v>572</v>
      </c>
      <c r="J181" s="270">
        <v>50</v>
      </c>
      <c r="K181" s="314"/>
    </row>
    <row r="182" s="1" customFormat="1" ht="15" customHeight="1">
      <c r="B182" s="293"/>
      <c r="C182" s="270" t="s">
        <v>595</v>
      </c>
      <c r="D182" s="270"/>
      <c r="E182" s="270"/>
      <c r="F182" s="292" t="s">
        <v>576</v>
      </c>
      <c r="G182" s="270"/>
      <c r="H182" s="270" t="s">
        <v>637</v>
      </c>
      <c r="I182" s="270" t="s">
        <v>572</v>
      </c>
      <c r="J182" s="270">
        <v>50</v>
      </c>
      <c r="K182" s="314"/>
    </row>
    <row r="183" s="1" customFormat="1" ht="15" customHeight="1">
      <c r="B183" s="293"/>
      <c r="C183" s="270" t="s">
        <v>110</v>
      </c>
      <c r="D183" s="270"/>
      <c r="E183" s="270"/>
      <c r="F183" s="292" t="s">
        <v>570</v>
      </c>
      <c r="G183" s="270"/>
      <c r="H183" s="270" t="s">
        <v>638</v>
      </c>
      <c r="I183" s="270" t="s">
        <v>639</v>
      </c>
      <c r="J183" s="270"/>
      <c r="K183" s="314"/>
    </row>
    <row r="184" s="1" customFormat="1" ht="15" customHeight="1">
      <c r="B184" s="293"/>
      <c r="C184" s="270" t="s">
        <v>56</v>
      </c>
      <c r="D184" s="270"/>
      <c r="E184" s="270"/>
      <c r="F184" s="292" t="s">
        <v>570</v>
      </c>
      <c r="G184" s="270"/>
      <c r="H184" s="270" t="s">
        <v>640</v>
      </c>
      <c r="I184" s="270" t="s">
        <v>641</v>
      </c>
      <c r="J184" s="270">
        <v>1</v>
      </c>
      <c r="K184" s="314"/>
    </row>
    <row r="185" s="1" customFormat="1" ht="15" customHeight="1">
      <c r="B185" s="293"/>
      <c r="C185" s="270" t="s">
        <v>52</v>
      </c>
      <c r="D185" s="270"/>
      <c r="E185" s="270"/>
      <c r="F185" s="292" t="s">
        <v>570</v>
      </c>
      <c r="G185" s="270"/>
      <c r="H185" s="270" t="s">
        <v>642</v>
      </c>
      <c r="I185" s="270" t="s">
        <v>572</v>
      </c>
      <c r="J185" s="270">
        <v>20</v>
      </c>
      <c r="K185" s="314"/>
    </row>
    <row r="186" s="1" customFormat="1" ht="15" customHeight="1">
      <c r="B186" s="293"/>
      <c r="C186" s="270" t="s">
        <v>53</v>
      </c>
      <c r="D186" s="270"/>
      <c r="E186" s="270"/>
      <c r="F186" s="292" t="s">
        <v>570</v>
      </c>
      <c r="G186" s="270"/>
      <c r="H186" s="270" t="s">
        <v>643</v>
      </c>
      <c r="I186" s="270" t="s">
        <v>572</v>
      </c>
      <c r="J186" s="270">
        <v>255</v>
      </c>
      <c r="K186" s="314"/>
    </row>
    <row r="187" s="1" customFormat="1" ht="15" customHeight="1">
      <c r="B187" s="293"/>
      <c r="C187" s="270" t="s">
        <v>111</v>
      </c>
      <c r="D187" s="270"/>
      <c r="E187" s="270"/>
      <c r="F187" s="292" t="s">
        <v>570</v>
      </c>
      <c r="G187" s="270"/>
      <c r="H187" s="270" t="s">
        <v>534</v>
      </c>
      <c r="I187" s="270" t="s">
        <v>572</v>
      </c>
      <c r="J187" s="270">
        <v>10</v>
      </c>
      <c r="K187" s="314"/>
    </row>
    <row r="188" s="1" customFormat="1" ht="15" customHeight="1">
      <c r="B188" s="293"/>
      <c r="C188" s="270" t="s">
        <v>112</v>
      </c>
      <c r="D188" s="270"/>
      <c r="E188" s="270"/>
      <c r="F188" s="292" t="s">
        <v>570</v>
      </c>
      <c r="G188" s="270"/>
      <c r="H188" s="270" t="s">
        <v>644</v>
      </c>
      <c r="I188" s="270" t="s">
        <v>605</v>
      </c>
      <c r="J188" s="270"/>
      <c r="K188" s="314"/>
    </row>
    <row r="189" s="1" customFormat="1" ht="15" customHeight="1">
      <c r="B189" s="293"/>
      <c r="C189" s="270" t="s">
        <v>645</v>
      </c>
      <c r="D189" s="270"/>
      <c r="E189" s="270"/>
      <c r="F189" s="292" t="s">
        <v>570</v>
      </c>
      <c r="G189" s="270"/>
      <c r="H189" s="270" t="s">
        <v>646</v>
      </c>
      <c r="I189" s="270" t="s">
        <v>605</v>
      </c>
      <c r="J189" s="270"/>
      <c r="K189" s="314"/>
    </row>
    <row r="190" s="1" customFormat="1" ht="15" customHeight="1">
      <c r="B190" s="293"/>
      <c r="C190" s="270" t="s">
        <v>634</v>
      </c>
      <c r="D190" s="270"/>
      <c r="E190" s="270"/>
      <c r="F190" s="292" t="s">
        <v>570</v>
      </c>
      <c r="G190" s="270"/>
      <c r="H190" s="270" t="s">
        <v>647</v>
      </c>
      <c r="I190" s="270" t="s">
        <v>605</v>
      </c>
      <c r="J190" s="270"/>
      <c r="K190" s="314"/>
    </row>
    <row r="191" s="1" customFormat="1" ht="15" customHeight="1">
      <c r="B191" s="293"/>
      <c r="C191" s="270" t="s">
        <v>115</v>
      </c>
      <c r="D191" s="270"/>
      <c r="E191" s="270"/>
      <c r="F191" s="292" t="s">
        <v>576</v>
      </c>
      <c r="G191" s="270"/>
      <c r="H191" s="270" t="s">
        <v>648</v>
      </c>
      <c r="I191" s="270" t="s">
        <v>572</v>
      </c>
      <c r="J191" s="270">
        <v>50</v>
      </c>
      <c r="K191" s="314"/>
    </row>
    <row r="192" s="1" customFormat="1" ht="15" customHeight="1">
      <c r="B192" s="293"/>
      <c r="C192" s="270" t="s">
        <v>649</v>
      </c>
      <c r="D192" s="270"/>
      <c r="E192" s="270"/>
      <c r="F192" s="292" t="s">
        <v>576</v>
      </c>
      <c r="G192" s="270"/>
      <c r="H192" s="270" t="s">
        <v>650</v>
      </c>
      <c r="I192" s="270" t="s">
        <v>651</v>
      </c>
      <c r="J192" s="270"/>
      <c r="K192" s="314"/>
    </row>
    <row r="193" s="1" customFormat="1" ht="15" customHeight="1">
      <c r="B193" s="293"/>
      <c r="C193" s="270" t="s">
        <v>652</v>
      </c>
      <c r="D193" s="270"/>
      <c r="E193" s="270"/>
      <c r="F193" s="292" t="s">
        <v>576</v>
      </c>
      <c r="G193" s="270"/>
      <c r="H193" s="270" t="s">
        <v>653</v>
      </c>
      <c r="I193" s="270" t="s">
        <v>651</v>
      </c>
      <c r="J193" s="270"/>
      <c r="K193" s="314"/>
    </row>
    <row r="194" s="1" customFormat="1" ht="15" customHeight="1">
      <c r="B194" s="293"/>
      <c r="C194" s="270" t="s">
        <v>654</v>
      </c>
      <c r="D194" s="270"/>
      <c r="E194" s="270"/>
      <c r="F194" s="292" t="s">
        <v>576</v>
      </c>
      <c r="G194" s="270"/>
      <c r="H194" s="270" t="s">
        <v>655</v>
      </c>
      <c r="I194" s="270" t="s">
        <v>651</v>
      </c>
      <c r="J194" s="270"/>
      <c r="K194" s="314"/>
    </row>
    <row r="195" s="1" customFormat="1" ht="15" customHeight="1">
      <c r="B195" s="293"/>
      <c r="C195" s="326" t="s">
        <v>656</v>
      </c>
      <c r="D195" s="270"/>
      <c r="E195" s="270"/>
      <c r="F195" s="292" t="s">
        <v>576</v>
      </c>
      <c r="G195" s="270"/>
      <c r="H195" s="270" t="s">
        <v>657</v>
      </c>
      <c r="I195" s="270" t="s">
        <v>658</v>
      </c>
      <c r="J195" s="327" t="s">
        <v>659</v>
      </c>
      <c r="K195" s="314"/>
    </row>
    <row r="196" s="1" customFormat="1" ht="15" customHeight="1">
      <c r="B196" s="293"/>
      <c r="C196" s="277" t="s">
        <v>41</v>
      </c>
      <c r="D196" s="270"/>
      <c r="E196" s="270"/>
      <c r="F196" s="292" t="s">
        <v>570</v>
      </c>
      <c r="G196" s="270"/>
      <c r="H196" s="267" t="s">
        <v>660</v>
      </c>
      <c r="I196" s="270" t="s">
        <v>661</v>
      </c>
      <c r="J196" s="270"/>
      <c r="K196" s="314"/>
    </row>
    <row r="197" s="1" customFormat="1" ht="15" customHeight="1">
      <c r="B197" s="293"/>
      <c r="C197" s="277" t="s">
        <v>662</v>
      </c>
      <c r="D197" s="270"/>
      <c r="E197" s="270"/>
      <c r="F197" s="292" t="s">
        <v>570</v>
      </c>
      <c r="G197" s="270"/>
      <c r="H197" s="270" t="s">
        <v>663</v>
      </c>
      <c r="I197" s="270" t="s">
        <v>605</v>
      </c>
      <c r="J197" s="270"/>
      <c r="K197" s="314"/>
    </row>
    <row r="198" s="1" customFormat="1" ht="15" customHeight="1">
      <c r="B198" s="293"/>
      <c r="C198" s="277" t="s">
        <v>664</v>
      </c>
      <c r="D198" s="270"/>
      <c r="E198" s="270"/>
      <c r="F198" s="292" t="s">
        <v>570</v>
      </c>
      <c r="G198" s="270"/>
      <c r="H198" s="270" t="s">
        <v>665</v>
      </c>
      <c r="I198" s="270" t="s">
        <v>605</v>
      </c>
      <c r="J198" s="270"/>
      <c r="K198" s="314"/>
    </row>
    <row r="199" s="1" customFormat="1" ht="15" customHeight="1">
      <c r="B199" s="293"/>
      <c r="C199" s="277" t="s">
        <v>666</v>
      </c>
      <c r="D199" s="270"/>
      <c r="E199" s="270"/>
      <c r="F199" s="292" t="s">
        <v>576</v>
      </c>
      <c r="G199" s="270"/>
      <c r="H199" s="270" t="s">
        <v>667</v>
      </c>
      <c r="I199" s="270" t="s">
        <v>605</v>
      </c>
      <c r="J199" s="270"/>
      <c r="K199" s="314"/>
    </row>
    <row r="200" s="1" customFormat="1" ht="15" customHeight="1">
      <c r="B200" s="320"/>
      <c r="C200" s="328"/>
      <c r="D200" s="302"/>
      <c r="E200" s="302"/>
      <c r="F200" s="302"/>
      <c r="G200" s="302"/>
      <c r="H200" s="302"/>
      <c r="I200" s="302"/>
      <c r="J200" s="302"/>
      <c r="K200" s="321"/>
    </row>
    <row r="201" s="1" customFormat="1" ht="18.75" customHeight="1">
      <c r="B201" s="267"/>
      <c r="C201" s="270"/>
      <c r="D201" s="270"/>
      <c r="E201" s="270"/>
      <c r="F201" s="292"/>
      <c r="G201" s="270"/>
      <c r="H201" s="270"/>
      <c r="I201" s="270"/>
      <c r="J201" s="270"/>
      <c r="K201" s="267"/>
    </row>
    <row r="202" s="1" customFormat="1" ht="18.75" customHeight="1">
      <c r="B202" s="278"/>
      <c r="C202" s="278"/>
      <c r="D202" s="278"/>
      <c r="E202" s="278"/>
      <c r="F202" s="278"/>
      <c r="G202" s="278"/>
      <c r="H202" s="278"/>
      <c r="I202" s="278"/>
      <c r="J202" s="278"/>
      <c r="K202" s="278"/>
    </row>
    <row r="203" s="1" customFormat="1" ht="13.5">
      <c r="B203" s="257"/>
      <c r="C203" s="258"/>
      <c r="D203" s="258"/>
      <c r="E203" s="258"/>
      <c r="F203" s="258"/>
      <c r="G203" s="258"/>
      <c r="H203" s="258"/>
      <c r="I203" s="258"/>
      <c r="J203" s="258"/>
      <c r="K203" s="259"/>
    </row>
    <row r="204" s="1" customFormat="1" ht="21" customHeight="1">
      <c r="B204" s="260"/>
      <c r="C204" s="261" t="s">
        <v>668</v>
      </c>
      <c r="D204" s="261"/>
      <c r="E204" s="261"/>
      <c r="F204" s="261"/>
      <c r="G204" s="261"/>
      <c r="H204" s="261"/>
      <c r="I204" s="261"/>
      <c r="J204" s="261"/>
      <c r="K204" s="262"/>
    </row>
    <row r="205" s="1" customFormat="1" ht="25.5" customHeight="1">
      <c r="B205" s="260"/>
      <c r="C205" s="329" t="s">
        <v>669</v>
      </c>
      <c r="D205" s="329"/>
      <c r="E205" s="329"/>
      <c r="F205" s="329" t="s">
        <v>670</v>
      </c>
      <c r="G205" s="330"/>
      <c r="H205" s="329" t="s">
        <v>671</v>
      </c>
      <c r="I205" s="329"/>
      <c r="J205" s="329"/>
      <c r="K205" s="262"/>
    </row>
    <row r="206" s="1" customFormat="1" ht="5.25" customHeight="1">
      <c r="B206" s="293"/>
      <c r="C206" s="290"/>
      <c r="D206" s="290"/>
      <c r="E206" s="290"/>
      <c r="F206" s="290"/>
      <c r="G206" s="270"/>
      <c r="H206" s="290"/>
      <c r="I206" s="290"/>
      <c r="J206" s="290"/>
      <c r="K206" s="314"/>
    </row>
    <row r="207" s="1" customFormat="1" ht="15" customHeight="1">
      <c r="B207" s="293"/>
      <c r="C207" s="270" t="s">
        <v>661</v>
      </c>
      <c r="D207" s="270"/>
      <c r="E207" s="270"/>
      <c r="F207" s="292" t="s">
        <v>42</v>
      </c>
      <c r="G207" s="270"/>
      <c r="H207" s="270" t="s">
        <v>672</v>
      </c>
      <c r="I207" s="270"/>
      <c r="J207" s="270"/>
      <c r="K207" s="314"/>
    </row>
    <row r="208" s="1" customFormat="1" ht="15" customHeight="1">
      <c r="B208" s="293"/>
      <c r="C208" s="299"/>
      <c r="D208" s="270"/>
      <c r="E208" s="270"/>
      <c r="F208" s="292" t="s">
        <v>43</v>
      </c>
      <c r="G208" s="270"/>
      <c r="H208" s="270" t="s">
        <v>673</v>
      </c>
      <c r="I208" s="270"/>
      <c r="J208" s="270"/>
      <c r="K208" s="314"/>
    </row>
    <row r="209" s="1" customFormat="1" ht="15" customHeight="1">
      <c r="B209" s="293"/>
      <c r="C209" s="299"/>
      <c r="D209" s="270"/>
      <c r="E209" s="270"/>
      <c r="F209" s="292" t="s">
        <v>46</v>
      </c>
      <c r="G209" s="270"/>
      <c r="H209" s="270" t="s">
        <v>674</v>
      </c>
      <c r="I209" s="270"/>
      <c r="J209" s="270"/>
      <c r="K209" s="314"/>
    </row>
    <row r="210" s="1" customFormat="1" ht="15" customHeight="1">
      <c r="B210" s="293"/>
      <c r="C210" s="270"/>
      <c r="D210" s="270"/>
      <c r="E210" s="270"/>
      <c r="F210" s="292" t="s">
        <v>44</v>
      </c>
      <c r="G210" s="270"/>
      <c r="H210" s="270" t="s">
        <v>675</v>
      </c>
      <c r="I210" s="270"/>
      <c r="J210" s="270"/>
      <c r="K210" s="314"/>
    </row>
    <row r="211" s="1" customFormat="1" ht="15" customHeight="1">
      <c r="B211" s="293"/>
      <c r="C211" s="270"/>
      <c r="D211" s="270"/>
      <c r="E211" s="270"/>
      <c r="F211" s="292" t="s">
        <v>45</v>
      </c>
      <c r="G211" s="270"/>
      <c r="H211" s="270" t="s">
        <v>676</v>
      </c>
      <c r="I211" s="270"/>
      <c r="J211" s="270"/>
      <c r="K211" s="314"/>
    </row>
    <row r="212" s="1" customFormat="1" ht="15" customHeight="1">
      <c r="B212" s="293"/>
      <c r="C212" s="270"/>
      <c r="D212" s="270"/>
      <c r="E212" s="270"/>
      <c r="F212" s="292"/>
      <c r="G212" s="270"/>
      <c r="H212" s="270"/>
      <c r="I212" s="270"/>
      <c r="J212" s="270"/>
      <c r="K212" s="314"/>
    </row>
    <row r="213" s="1" customFormat="1" ht="15" customHeight="1">
      <c r="B213" s="293"/>
      <c r="C213" s="270" t="s">
        <v>617</v>
      </c>
      <c r="D213" s="270"/>
      <c r="E213" s="270"/>
      <c r="F213" s="292" t="s">
        <v>80</v>
      </c>
      <c r="G213" s="270"/>
      <c r="H213" s="270" t="s">
        <v>677</v>
      </c>
      <c r="I213" s="270"/>
      <c r="J213" s="270"/>
      <c r="K213" s="314"/>
    </row>
    <row r="214" s="1" customFormat="1" ht="15" customHeight="1">
      <c r="B214" s="293"/>
      <c r="C214" s="299"/>
      <c r="D214" s="270"/>
      <c r="E214" s="270"/>
      <c r="F214" s="292" t="s">
        <v>86</v>
      </c>
      <c r="G214" s="270"/>
      <c r="H214" s="270" t="s">
        <v>516</v>
      </c>
      <c r="I214" s="270"/>
      <c r="J214" s="270"/>
      <c r="K214" s="314"/>
    </row>
    <row r="215" s="1" customFormat="1" ht="15" customHeight="1">
      <c r="B215" s="293"/>
      <c r="C215" s="270"/>
      <c r="D215" s="270"/>
      <c r="E215" s="270"/>
      <c r="F215" s="292" t="s">
        <v>514</v>
      </c>
      <c r="G215" s="270"/>
      <c r="H215" s="270" t="s">
        <v>678</v>
      </c>
      <c r="I215" s="270"/>
      <c r="J215" s="270"/>
      <c r="K215" s="314"/>
    </row>
    <row r="216" s="1" customFormat="1" ht="15" customHeight="1">
      <c r="B216" s="331"/>
      <c r="C216" s="299"/>
      <c r="D216" s="299"/>
      <c r="E216" s="299"/>
      <c r="F216" s="292" t="s">
        <v>88</v>
      </c>
      <c r="G216" s="277"/>
      <c r="H216" s="318" t="s">
        <v>517</v>
      </c>
      <c r="I216" s="318"/>
      <c r="J216" s="318"/>
      <c r="K216" s="332"/>
    </row>
    <row r="217" s="1" customFormat="1" ht="15" customHeight="1">
      <c r="B217" s="331"/>
      <c r="C217" s="299"/>
      <c r="D217" s="299"/>
      <c r="E217" s="299"/>
      <c r="F217" s="292" t="s">
        <v>291</v>
      </c>
      <c r="G217" s="277"/>
      <c r="H217" s="318" t="s">
        <v>679</v>
      </c>
      <c r="I217" s="318"/>
      <c r="J217" s="318"/>
      <c r="K217" s="332"/>
    </row>
    <row r="218" s="1" customFormat="1" ht="15" customHeight="1">
      <c r="B218" s="331"/>
      <c r="C218" s="299"/>
      <c r="D218" s="299"/>
      <c r="E218" s="299"/>
      <c r="F218" s="333"/>
      <c r="G218" s="277"/>
      <c r="H218" s="334"/>
      <c r="I218" s="334"/>
      <c r="J218" s="334"/>
      <c r="K218" s="332"/>
    </row>
    <row r="219" s="1" customFormat="1" ht="15" customHeight="1">
      <c r="B219" s="331"/>
      <c r="C219" s="270" t="s">
        <v>641</v>
      </c>
      <c r="D219" s="299"/>
      <c r="E219" s="299"/>
      <c r="F219" s="292">
        <v>1</v>
      </c>
      <c r="G219" s="277"/>
      <c r="H219" s="318" t="s">
        <v>680</v>
      </c>
      <c r="I219" s="318"/>
      <c r="J219" s="318"/>
      <c r="K219" s="332"/>
    </row>
    <row r="220" s="1" customFormat="1" ht="15" customHeight="1">
      <c r="B220" s="331"/>
      <c r="C220" s="299"/>
      <c r="D220" s="299"/>
      <c r="E220" s="299"/>
      <c r="F220" s="292">
        <v>2</v>
      </c>
      <c r="G220" s="277"/>
      <c r="H220" s="318" t="s">
        <v>681</v>
      </c>
      <c r="I220" s="318"/>
      <c r="J220" s="318"/>
      <c r="K220" s="332"/>
    </row>
    <row r="221" s="1" customFormat="1" ht="15" customHeight="1">
      <c r="B221" s="331"/>
      <c r="C221" s="299"/>
      <c r="D221" s="299"/>
      <c r="E221" s="299"/>
      <c r="F221" s="292">
        <v>3</v>
      </c>
      <c r="G221" s="277"/>
      <c r="H221" s="318" t="s">
        <v>682</v>
      </c>
      <c r="I221" s="318"/>
      <c r="J221" s="318"/>
      <c r="K221" s="332"/>
    </row>
    <row r="222" s="1" customFormat="1" ht="15" customHeight="1">
      <c r="B222" s="331"/>
      <c r="C222" s="299"/>
      <c r="D222" s="299"/>
      <c r="E222" s="299"/>
      <c r="F222" s="292">
        <v>4</v>
      </c>
      <c r="G222" s="277"/>
      <c r="H222" s="318" t="s">
        <v>683</v>
      </c>
      <c r="I222" s="318"/>
      <c r="J222" s="318"/>
      <c r="K222" s="332"/>
    </row>
    <row r="223" s="1" customFormat="1" ht="12.75" customHeight="1">
      <c r="B223" s="335"/>
      <c r="C223" s="336"/>
      <c r="D223" s="336"/>
      <c r="E223" s="336"/>
      <c r="F223" s="336"/>
      <c r="G223" s="336"/>
      <c r="H223" s="336"/>
      <c r="I223" s="336"/>
      <c r="J223" s="336"/>
      <c r="K223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2019-09-19T08:30:28Z</dcterms:created>
  <dcterms:modified xsi:type="dcterms:W3CDTF">2019-09-19T08:30:32Z</dcterms:modified>
</cp:coreProperties>
</file>